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120" yWindow="60" windowWidth="17055" windowHeight="9915" activeTab="18"/>
  </bookViews>
  <sheets>
    <sheet name="CAPA" sheetId="25" r:id="rId1"/>
    <sheet name="INÍCIO " sheetId="27" r:id="rId2"/>
    <sheet name="APRESENTAÇÃO " sheetId="26" r:id="rId3"/>
    <sheet name="INTRODUÇÃO" sheetId="28" r:id="rId4"/>
    <sheet name="FROTA SEGUNDO TIPO" sheetId="21" r:id="rId5"/>
    <sheet name="ACIDENTES COM VÍTIMAS" sheetId="2" r:id="rId6"/>
    <sheet name="VÍTIMAS NÃO FATAIS" sheetId="6" r:id="rId7"/>
    <sheet name="VÍTIMAS FATAIS" sheetId="7" r:id="rId8"/>
    <sheet name="COND. ENV. EM ACID. COM VÍTIMAS" sheetId="3" r:id="rId9"/>
    <sheet name="VEIC. ENV. EM ACID. COM VÍTIMAS" sheetId="5" r:id="rId10"/>
    <sheet name="INDICES RONDÔNIA" sheetId="8" r:id="rId11"/>
    <sheet name="MUNICÍPIOS" sheetId="30" r:id="rId12"/>
    <sheet name="ACIDENTES MUNICÍPIOS " sheetId="11" r:id="rId13"/>
    <sheet name="EVO. INDICES MUNICÍPIOS" sheetId="13" r:id="rId14"/>
    <sheet name="ACIDENTES POR DIA DA SEMANA" sheetId="20" r:id="rId15"/>
    <sheet name="HORÁRIO DOS ACIDENTES" sheetId="15" r:id="rId16"/>
    <sheet name="HABILITAÇÃO " sheetId="29" r:id="rId17"/>
    <sheet name="MULTAS" sheetId="16" r:id="rId18"/>
    <sheet name="PROJETOS" sheetId="31" r:id="rId19"/>
    <sheet name="ENCERRAMENTO" sheetId="24" r:id="rId20"/>
  </sheets>
  <definedNames>
    <definedName name="_xlnm.Print_Area" localSheetId="5">'ACIDENTES COM VÍTIMAS'!$D$2:$O$217</definedName>
    <definedName name="_xlnm.Print_Area" localSheetId="12">'ACIDENTES MUNICÍPIOS '!$C$2:$J$1519</definedName>
    <definedName name="_xlnm.Print_Area" localSheetId="14">'ACIDENTES POR DIA DA SEMANA'!$C$1:$R$58</definedName>
    <definedName name="_xlnm.Print_Area" localSheetId="2">'APRESENTAÇÃO '!$E$3:$N$44</definedName>
    <definedName name="_xlnm.Print_Area" localSheetId="0">CAPA!$F$1:$K$31</definedName>
    <definedName name="_xlnm.Print_Area" localSheetId="8">'COND. ENV. EM ACID. COM VÍTIMAS'!$C$3:$N$236</definedName>
    <definedName name="_xlnm.Print_Area" localSheetId="19">ENCERRAMENTO!$C$2:$O$43</definedName>
    <definedName name="_xlnm.Print_Area" localSheetId="13">'EVO. INDICES MUNICÍPIOS'!$C$2:$I$436</definedName>
    <definedName name="_xlnm.Print_Area" localSheetId="4">'FROTA SEGUNDO TIPO'!$C$2:$L$83</definedName>
    <definedName name="_xlnm.Print_Area" localSheetId="16">'HABILITAÇÃO '!$C$2:$R$772</definedName>
    <definedName name="_xlnm.Print_Area" localSheetId="15">'HORÁRIO DOS ACIDENTES'!$C$2:$Q$72</definedName>
    <definedName name="_xlnm.Print_Area" localSheetId="10">'INDICES RONDÔNIA'!$C$3:$N$130</definedName>
    <definedName name="_xlnm.Print_Area" localSheetId="1">'INÍCIO '!$C$1:$M$33</definedName>
    <definedName name="_xlnm.Print_Area" localSheetId="3">INTRODUÇÃO!$F$5:$Q$52</definedName>
    <definedName name="_xlnm.Print_Area" localSheetId="17">MULTAS!$C$1:$N$93</definedName>
    <definedName name="_xlnm.Print_Area" localSheetId="11">MUNICÍPIOS!$C$13:$O$254</definedName>
    <definedName name="_xlnm.Print_Area" localSheetId="18">PROJETOS!$B$3:$M$205</definedName>
    <definedName name="_xlnm.Print_Area" localSheetId="9">'VEIC. ENV. EM ACID. COM VÍTIMAS'!$D$3:$O$145</definedName>
    <definedName name="_xlnm.Print_Area" localSheetId="7">'VÍTIMAS FATAIS'!$C$3:$N$305</definedName>
    <definedName name="_xlnm.Print_Area" localSheetId="6">'VÍTIMAS NÃO FATAIS'!$C$3:$N$297</definedName>
  </definedNames>
  <calcPr calcId="145621"/>
</workbook>
</file>

<file path=xl/calcChain.xml><?xml version="1.0" encoding="utf-8"?>
<calcChain xmlns="http://schemas.openxmlformats.org/spreadsheetml/2006/main">
  <c r="D26" i="29" l="1"/>
  <c r="D39" i="29" s="1"/>
  <c r="D52" i="29" s="1"/>
  <c r="D65" i="29" s="1"/>
  <c r="D78" i="29" s="1"/>
  <c r="D91" i="29" s="1"/>
  <c r="D104" i="29" s="1"/>
  <c r="D117" i="29" s="1"/>
  <c r="D130" i="29" s="1"/>
  <c r="D143" i="29" s="1"/>
  <c r="D156" i="29" s="1"/>
  <c r="D169" i="29" s="1"/>
  <c r="D182" i="29" s="1"/>
  <c r="D195" i="29" s="1"/>
  <c r="D208" i="29" s="1"/>
  <c r="D221" i="29" s="1"/>
  <c r="D234" i="29" s="1"/>
  <c r="D247" i="29" s="1"/>
  <c r="D260" i="29" s="1"/>
  <c r="D273" i="29" s="1"/>
  <c r="D286" i="29" s="1"/>
  <c r="D299" i="29" s="1"/>
  <c r="D312" i="29" s="1"/>
  <c r="D325" i="29" s="1"/>
  <c r="D338" i="29" s="1"/>
  <c r="D351" i="29" s="1"/>
  <c r="D364" i="29" s="1"/>
  <c r="D377" i="29" s="1"/>
  <c r="D390" i="29" s="1"/>
  <c r="D403" i="29" s="1"/>
  <c r="D416" i="29" s="1"/>
  <c r="D429" i="29" s="1"/>
  <c r="D442" i="29" s="1"/>
  <c r="D455" i="29" s="1"/>
  <c r="D468" i="29" s="1"/>
  <c r="D481" i="29" s="1"/>
  <c r="D494" i="29" s="1"/>
  <c r="D507" i="29" s="1"/>
  <c r="D520" i="29" s="1"/>
  <c r="D533" i="29" s="1"/>
  <c r="D546" i="29" s="1"/>
  <c r="D559" i="29" s="1"/>
  <c r="D572" i="29" s="1"/>
  <c r="D585" i="29" s="1"/>
  <c r="D598" i="29" s="1"/>
  <c r="D611" i="29" s="1"/>
  <c r="D624" i="29" s="1"/>
  <c r="D637" i="29" s="1"/>
  <c r="D650" i="29" s="1"/>
  <c r="D663" i="29" s="1"/>
  <c r="D676" i="29" s="1"/>
  <c r="Q694" i="29"/>
  <c r="Q710" i="29"/>
  <c r="R24" i="29"/>
  <c r="Q24" i="29"/>
  <c r="Q479" i="29"/>
  <c r="R479" i="29"/>
  <c r="R694" i="29"/>
  <c r="Q695" i="29"/>
  <c r="R695" i="29"/>
  <c r="Q696" i="29"/>
  <c r="R696" i="29"/>
  <c r="Q697" i="29"/>
  <c r="R697" i="29"/>
  <c r="Q698" i="29"/>
  <c r="R698" i="29"/>
  <c r="Q699" i="29"/>
  <c r="R699" i="29"/>
  <c r="Q700" i="29"/>
  <c r="R700" i="29"/>
  <c r="Q701" i="29"/>
  <c r="R701" i="29"/>
  <c r="Q702" i="29"/>
  <c r="R702" i="29"/>
  <c r="R687" i="29"/>
  <c r="Q687" i="29"/>
  <c r="R674" i="29"/>
  <c r="Q674" i="29"/>
  <c r="R661" i="29"/>
  <c r="Q661" i="29"/>
  <c r="R648" i="29"/>
  <c r="Q648" i="29"/>
  <c r="Q649" i="29"/>
  <c r="R635" i="29"/>
  <c r="Q635" i="29"/>
  <c r="Q636" i="29" s="1"/>
  <c r="R622" i="29"/>
  <c r="Q622" i="29"/>
  <c r="Q623" i="29"/>
  <c r="R609" i="29"/>
  <c r="Q609" i="29"/>
  <c r="R596" i="29"/>
  <c r="Q596" i="29"/>
  <c r="R583" i="29"/>
  <c r="Q583" i="29"/>
  <c r="R570" i="29"/>
  <c r="Q570" i="29"/>
  <c r="R557" i="29"/>
  <c r="Q557" i="29"/>
  <c r="R544" i="29"/>
  <c r="Q544" i="29"/>
  <c r="Q545" i="29" s="1"/>
  <c r="R531" i="29"/>
  <c r="Q531" i="29"/>
  <c r="R518" i="29"/>
  <c r="Q518" i="29"/>
  <c r="R505" i="29"/>
  <c r="Q505" i="29"/>
  <c r="R492" i="29"/>
  <c r="Q492" i="29"/>
  <c r="Q480" i="29"/>
  <c r="R466" i="29"/>
  <c r="Q466" i="29"/>
  <c r="R453" i="29"/>
  <c r="Q453" i="29"/>
  <c r="R440" i="29"/>
  <c r="Q440" i="29"/>
  <c r="R427" i="29"/>
  <c r="Q427" i="29"/>
  <c r="R414" i="29"/>
  <c r="Q414" i="29"/>
  <c r="R401" i="29"/>
  <c r="Q401" i="29"/>
  <c r="R388" i="29"/>
  <c r="Q388" i="29"/>
  <c r="R375" i="29"/>
  <c r="Q375" i="29"/>
  <c r="R362" i="29"/>
  <c r="Q362" i="29"/>
  <c r="R349" i="29"/>
  <c r="Q349" i="29"/>
  <c r="R336" i="29"/>
  <c r="Q336" i="29"/>
  <c r="Q337" i="29" s="1"/>
  <c r="R323" i="29"/>
  <c r="Q323" i="29"/>
  <c r="R310" i="29"/>
  <c r="Q310" i="29"/>
  <c r="Q311" i="29"/>
  <c r="R297" i="29"/>
  <c r="Q297" i="29"/>
  <c r="R284" i="29"/>
  <c r="Q284" i="29"/>
  <c r="Q285" i="29" s="1"/>
  <c r="R271" i="29"/>
  <c r="Q271" i="29"/>
  <c r="Q272" i="29"/>
  <c r="R258" i="29"/>
  <c r="Q258" i="29"/>
  <c r="Q259" i="29" s="1"/>
  <c r="R245" i="29"/>
  <c r="Q245" i="29"/>
  <c r="R232" i="29"/>
  <c r="Q232" i="29"/>
  <c r="R219" i="29"/>
  <c r="Q219" i="29"/>
  <c r="R206" i="29"/>
  <c r="Q206" i="29"/>
  <c r="Q207" i="29"/>
  <c r="R193" i="29"/>
  <c r="Q193" i="29"/>
  <c r="R180" i="29"/>
  <c r="Q180" i="29"/>
  <c r="R167" i="29"/>
  <c r="Q167" i="29"/>
  <c r="R154" i="29"/>
  <c r="Q154" i="29"/>
  <c r="R141" i="29"/>
  <c r="Q141" i="29"/>
  <c r="R128" i="29"/>
  <c r="Q128" i="29"/>
  <c r="Q129" i="29" s="1"/>
  <c r="R115" i="29"/>
  <c r="Q115" i="29"/>
  <c r="R102" i="29"/>
  <c r="Q102" i="29"/>
  <c r="R89" i="29"/>
  <c r="Q89" i="29"/>
  <c r="R76" i="29"/>
  <c r="Q76" i="29"/>
  <c r="R63" i="29"/>
  <c r="Q63" i="29"/>
  <c r="R50" i="29"/>
  <c r="Q50" i="29"/>
  <c r="R37" i="29"/>
  <c r="Q37" i="29"/>
  <c r="Q25" i="29"/>
  <c r="L41" i="16"/>
  <c r="L40" i="16"/>
  <c r="L38" i="16"/>
  <c r="M19" i="16"/>
  <c r="H434" i="13"/>
  <c r="H433" i="13"/>
  <c r="H432" i="13"/>
  <c r="H431" i="13"/>
  <c r="H430" i="13"/>
  <c r="H429" i="13"/>
  <c r="H428" i="13"/>
  <c r="H427" i="13"/>
  <c r="H426" i="13"/>
  <c r="H425" i="13"/>
  <c r="H424" i="13"/>
  <c r="H423" i="13"/>
  <c r="H422" i="13"/>
  <c r="H421" i="13"/>
  <c r="H420" i="13"/>
  <c r="H419" i="13"/>
  <c r="H418" i="13"/>
  <c r="H417" i="13"/>
  <c r="H416" i="13"/>
  <c r="H415" i="13"/>
  <c r="H414" i="13"/>
  <c r="H413" i="13"/>
  <c r="H412" i="13"/>
  <c r="H411" i="13"/>
  <c r="H410" i="13"/>
  <c r="H409" i="13"/>
  <c r="H408" i="13"/>
  <c r="H407" i="13"/>
  <c r="H406" i="13"/>
  <c r="H405" i="13"/>
  <c r="H404" i="13"/>
  <c r="H403" i="13"/>
  <c r="H402" i="13"/>
  <c r="H401" i="13"/>
  <c r="H400" i="13"/>
  <c r="H399" i="13"/>
  <c r="H398" i="13"/>
  <c r="H397" i="13"/>
  <c r="H396" i="13"/>
  <c r="H395" i="13"/>
  <c r="H394" i="13"/>
  <c r="H393" i="13"/>
  <c r="H392" i="13"/>
  <c r="H391" i="13"/>
  <c r="H390" i="13"/>
  <c r="H389" i="13"/>
  <c r="H388" i="13"/>
  <c r="H387" i="13"/>
  <c r="H386" i="13"/>
  <c r="H385" i="13"/>
  <c r="H384" i="13"/>
  <c r="H383" i="13"/>
  <c r="H382" i="13"/>
  <c r="H372" i="13"/>
  <c r="H371" i="13"/>
  <c r="H369" i="13"/>
  <c r="H368" i="13"/>
  <c r="H367" i="13"/>
  <c r="H366" i="13"/>
  <c r="H365" i="13"/>
  <c r="H364" i="13"/>
  <c r="H363" i="13"/>
  <c r="H362" i="13"/>
  <c r="H361" i="13"/>
  <c r="H360" i="13"/>
  <c r="H357" i="13"/>
  <c r="H356" i="13"/>
  <c r="H354" i="13"/>
  <c r="H352" i="13"/>
  <c r="H351" i="13"/>
  <c r="H350" i="13"/>
  <c r="H349" i="13"/>
  <c r="H348" i="13"/>
  <c r="H347" i="13"/>
  <c r="H346" i="13"/>
  <c r="H345" i="13"/>
  <c r="H344" i="13"/>
  <c r="H343" i="13"/>
  <c r="H342" i="13"/>
  <c r="H341" i="13"/>
  <c r="H340" i="13"/>
  <c r="H338" i="13"/>
  <c r="H337" i="13"/>
  <c r="H336" i="13"/>
  <c r="H335" i="13"/>
  <c r="H334" i="13"/>
  <c r="H333" i="13"/>
  <c r="H332" i="13"/>
  <c r="H331" i="13"/>
  <c r="H330" i="13"/>
  <c r="H329" i="13"/>
  <c r="H328" i="13"/>
  <c r="H327" i="13"/>
  <c r="H326" i="13"/>
  <c r="H325" i="13"/>
  <c r="H324" i="13"/>
  <c r="H323" i="13"/>
  <c r="H322" i="13"/>
  <c r="H321" i="13"/>
  <c r="H320" i="13"/>
  <c r="H311" i="13"/>
  <c r="H310" i="13"/>
  <c r="H309" i="13"/>
  <c r="H308" i="13"/>
  <c r="H307" i="13"/>
  <c r="H306" i="13"/>
  <c r="H305" i="13"/>
  <c r="H304" i="13"/>
  <c r="H303" i="13"/>
  <c r="H302" i="13"/>
  <c r="H301" i="13"/>
  <c r="H300" i="13"/>
  <c r="H299" i="13"/>
  <c r="H298" i="13"/>
  <c r="H297" i="13"/>
  <c r="H296" i="13"/>
  <c r="H295" i="13"/>
  <c r="H294" i="13"/>
  <c r="H293" i="13"/>
  <c r="H292" i="13"/>
  <c r="H291" i="13"/>
  <c r="H290" i="13"/>
  <c r="H289" i="13"/>
  <c r="H288" i="13"/>
  <c r="H287" i="13"/>
  <c r="H286" i="13"/>
  <c r="H285" i="13"/>
  <c r="H284" i="13"/>
  <c r="H283" i="13"/>
  <c r="H282" i="13"/>
  <c r="H281" i="13"/>
  <c r="H279" i="13"/>
  <c r="H278" i="13"/>
  <c r="H277" i="13"/>
  <c r="H276" i="13"/>
  <c r="H275" i="13"/>
  <c r="H274" i="13"/>
  <c r="H273" i="13"/>
  <c r="H272" i="13"/>
  <c r="H271" i="13"/>
  <c r="H270" i="13"/>
  <c r="H269" i="13"/>
  <c r="H268" i="13"/>
  <c r="H267" i="13"/>
  <c r="H266" i="13"/>
  <c r="H265" i="13"/>
  <c r="H264" i="13"/>
  <c r="H263" i="13"/>
  <c r="H262" i="13"/>
  <c r="H261" i="13"/>
  <c r="H260" i="13"/>
  <c r="H259" i="13"/>
  <c r="H250" i="13"/>
  <c r="H249" i="13"/>
  <c r="H248" i="13"/>
  <c r="H247" i="13"/>
  <c r="H246" i="13"/>
  <c r="H245" i="13"/>
  <c r="H244" i="13"/>
  <c r="H243" i="13"/>
  <c r="H242" i="13"/>
  <c r="H241" i="13"/>
  <c r="H240" i="13"/>
  <c r="H239" i="13"/>
  <c r="H238" i="13"/>
  <c r="H237" i="13"/>
  <c r="H236" i="13"/>
  <c r="H235" i="13"/>
  <c r="H234" i="13"/>
  <c r="H233" i="13"/>
  <c r="H232" i="13"/>
  <c r="H231" i="13"/>
  <c r="H230" i="13"/>
  <c r="H229" i="13"/>
  <c r="H228" i="13"/>
  <c r="H227" i="13"/>
  <c r="H226" i="13"/>
  <c r="H225" i="13"/>
  <c r="H224" i="13"/>
  <c r="H223" i="13"/>
  <c r="H222" i="13"/>
  <c r="H221" i="13"/>
  <c r="H220" i="13"/>
  <c r="H219" i="13"/>
  <c r="H218" i="13"/>
  <c r="H217" i="13"/>
  <c r="H216" i="13"/>
  <c r="H215" i="13"/>
  <c r="H214" i="13"/>
  <c r="H213" i="13"/>
  <c r="H212" i="13"/>
  <c r="H211" i="13"/>
  <c r="H210" i="13"/>
  <c r="H209" i="13"/>
  <c r="H208" i="13"/>
  <c r="H207" i="13"/>
  <c r="H206" i="13"/>
  <c r="H205" i="13"/>
  <c r="H204" i="13"/>
  <c r="H203" i="13"/>
  <c r="H202" i="13"/>
  <c r="H201" i="13"/>
  <c r="H200" i="13"/>
  <c r="H199" i="13"/>
  <c r="H198" i="13"/>
  <c r="H189" i="13"/>
  <c r="H188" i="13"/>
  <c r="H186" i="13"/>
  <c r="H185" i="13"/>
  <c r="H184" i="13"/>
  <c r="H183" i="13"/>
  <c r="H182" i="13"/>
  <c r="H181" i="13"/>
  <c r="H180" i="13"/>
  <c r="H179" i="13"/>
  <c r="H178" i="13"/>
  <c r="H177" i="13"/>
  <c r="H174" i="13"/>
  <c r="H173" i="13"/>
  <c r="H171" i="13"/>
  <c r="H169" i="13"/>
  <c r="H168" i="13"/>
  <c r="H167" i="13"/>
  <c r="H166" i="13"/>
  <c r="H165" i="13"/>
  <c r="H164" i="13"/>
  <c r="H163" i="13"/>
  <c r="H162" i="13"/>
  <c r="H161" i="13"/>
  <c r="H160" i="13"/>
  <c r="H159" i="13"/>
  <c r="H158" i="13"/>
  <c r="H157" i="13"/>
  <c r="H155" i="13"/>
  <c r="H154" i="13"/>
  <c r="H153" i="13"/>
  <c r="H152" i="13"/>
  <c r="H151" i="13"/>
  <c r="H150" i="13"/>
  <c r="H149" i="13"/>
  <c r="H148" i="13"/>
  <c r="H147" i="13"/>
  <c r="H146" i="13"/>
  <c r="H145" i="13"/>
  <c r="H144" i="13"/>
  <c r="H143" i="13"/>
  <c r="H142" i="13"/>
  <c r="H141" i="13"/>
  <c r="H140" i="13"/>
  <c r="H139" i="13"/>
  <c r="H138" i="13"/>
  <c r="H137"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6" i="13"/>
  <c r="H95" i="13"/>
  <c r="H94" i="13"/>
  <c r="H93" i="13"/>
  <c r="H92" i="13"/>
  <c r="H91" i="13"/>
  <c r="H90" i="13"/>
  <c r="H89" i="13"/>
  <c r="H88" i="13"/>
  <c r="H87" i="13"/>
  <c r="H86" i="13"/>
  <c r="H85" i="13"/>
  <c r="H84" i="13"/>
  <c r="H83" i="13"/>
  <c r="H82" i="13"/>
  <c r="H81" i="13"/>
  <c r="H80" i="13"/>
  <c r="H79" i="13"/>
  <c r="H78" i="13"/>
  <c r="H77" i="13"/>
  <c r="H76"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G445" i="11"/>
  <c r="G271" i="11"/>
  <c r="G1518" i="11"/>
  <c r="F1518" i="11"/>
  <c r="G1503" i="11"/>
  <c r="F1503" i="11"/>
  <c r="G1498" i="11"/>
  <c r="F1498" i="11"/>
  <c r="G1489" i="11"/>
  <c r="F1489" i="11"/>
  <c r="G1474" i="11"/>
  <c r="F1474" i="11"/>
  <c r="G1469" i="11"/>
  <c r="F1469" i="11"/>
  <c r="G1460" i="11"/>
  <c r="F1460" i="11"/>
  <c r="G1445" i="11"/>
  <c r="F1445" i="11"/>
  <c r="G1440" i="11"/>
  <c r="F1440" i="11"/>
  <c r="G1431" i="11"/>
  <c r="F1431" i="11"/>
  <c r="G1416" i="11"/>
  <c r="F1416" i="11"/>
  <c r="G1411" i="11"/>
  <c r="F1411" i="11"/>
  <c r="G1402" i="11"/>
  <c r="F1402" i="11"/>
  <c r="G1387" i="11"/>
  <c r="F1387" i="11"/>
  <c r="G1382" i="11"/>
  <c r="F1382" i="11"/>
  <c r="G1373" i="11"/>
  <c r="F1373" i="11"/>
  <c r="G1358" i="11"/>
  <c r="F1358" i="11"/>
  <c r="G1353" i="11"/>
  <c r="F1353" i="11"/>
  <c r="G1344" i="11"/>
  <c r="F1344" i="11"/>
  <c r="G1329" i="11"/>
  <c r="F1329" i="11"/>
  <c r="G1324" i="11"/>
  <c r="F1324" i="11"/>
  <c r="G1315" i="11"/>
  <c r="F1315" i="11"/>
  <c r="G1300" i="11"/>
  <c r="F1300" i="11"/>
  <c r="G1295" i="11"/>
  <c r="F1295" i="11"/>
  <c r="G1286" i="11"/>
  <c r="F1286" i="11"/>
  <c r="G1271" i="11"/>
  <c r="F1271" i="11"/>
  <c r="G1266" i="11"/>
  <c r="F1266" i="11"/>
  <c r="G1257" i="11"/>
  <c r="F1257" i="11"/>
  <c r="G1242" i="11"/>
  <c r="F1242" i="11"/>
  <c r="G1237" i="11"/>
  <c r="F1237" i="11"/>
  <c r="G1228" i="11"/>
  <c r="F1228" i="11"/>
  <c r="G1213" i="11"/>
  <c r="F1213" i="11"/>
  <c r="G1208" i="11"/>
  <c r="F1208" i="11"/>
  <c r="G1199" i="11"/>
  <c r="F1199" i="11"/>
  <c r="G1184" i="11"/>
  <c r="F1184" i="11"/>
  <c r="G1179" i="11"/>
  <c r="F1179" i="11"/>
  <c r="G1170" i="11"/>
  <c r="F1170" i="11"/>
  <c r="G1155" i="11"/>
  <c r="F1155" i="11"/>
  <c r="G1150" i="11"/>
  <c r="F1150" i="11"/>
  <c r="G1141" i="11"/>
  <c r="F1141" i="11"/>
  <c r="G1126" i="11"/>
  <c r="F1126" i="11"/>
  <c r="G1121" i="11"/>
  <c r="F1121" i="11"/>
  <c r="G1112" i="11"/>
  <c r="F1112" i="11"/>
  <c r="G1097" i="11"/>
  <c r="F1097" i="11"/>
  <c r="G1092" i="11"/>
  <c r="F1092" i="11"/>
  <c r="G1083" i="11"/>
  <c r="F1083" i="11"/>
  <c r="G1068" i="11"/>
  <c r="F1068" i="11"/>
  <c r="G1063" i="11"/>
  <c r="F1063" i="11"/>
  <c r="G1054" i="11"/>
  <c r="F1054" i="11"/>
  <c r="G1039" i="11"/>
  <c r="F1039" i="11"/>
  <c r="G1034" i="11"/>
  <c r="F1034" i="11"/>
  <c r="G1025" i="11"/>
  <c r="F1025" i="11"/>
  <c r="G1010" i="11"/>
  <c r="F1010" i="11"/>
  <c r="G1005" i="11"/>
  <c r="F1005" i="11"/>
  <c r="G996" i="11"/>
  <c r="F996" i="11"/>
  <c r="G981" i="11"/>
  <c r="F981" i="11"/>
  <c r="G976" i="11"/>
  <c r="F976" i="11"/>
  <c r="G967" i="11"/>
  <c r="F967" i="11"/>
  <c r="G952" i="11"/>
  <c r="F952" i="11"/>
  <c r="G947" i="11"/>
  <c r="F947" i="11"/>
  <c r="G938" i="11"/>
  <c r="F938" i="11"/>
  <c r="G923" i="11"/>
  <c r="F923" i="11"/>
  <c r="G918" i="11"/>
  <c r="F918" i="11"/>
  <c r="G909" i="11"/>
  <c r="F909" i="11"/>
  <c r="G894" i="11"/>
  <c r="F894" i="11"/>
  <c r="G889" i="11"/>
  <c r="F889" i="11"/>
  <c r="G880" i="11"/>
  <c r="F880" i="11"/>
  <c r="G865" i="11"/>
  <c r="F865" i="11"/>
  <c r="G860" i="11"/>
  <c r="F860" i="11"/>
  <c r="G851" i="11"/>
  <c r="F851" i="11"/>
  <c r="G836" i="11"/>
  <c r="F836" i="11"/>
  <c r="G831" i="11"/>
  <c r="F831" i="11"/>
  <c r="G822" i="11"/>
  <c r="F822" i="11"/>
  <c r="G807" i="11"/>
  <c r="F807" i="11"/>
  <c r="G802" i="11"/>
  <c r="F802" i="11"/>
  <c r="G793" i="11"/>
  <c r="F793" i="11"/>
  <c r="G778" i="11"/>
  <c r="F778" i="11"/>
  <c r="G773" i="11"/>
  <c r="F773" i="11"/>
  <c r="G764" i="11"/>
  <c r="F764" i="11"/>
  <c r="G749" i="11"/>
  <c r="F749" i="11"/>
  <c r="G744" i="11"/>
  <c r="F744" i="11"/>
  <c r="G735" i="11"/>
  <c r="F735" i="11"/>
  <c r="G720" i="11"/>
  <c r="F720" i="11"/>
  <c r="G715" i="11"/>
  <c r="F715" i="11"/>
  <c r="G706" i="11"/>
  <c r="F706" i="11"/>
  <c r="G691" i="11"/>
  <c r="F691" i="11"/>
  <c r="G686" i="11"/>
  <c r="F686" i="11"/>
  <c r="G677" i="11"/>
  <c r="F677" i="11"/>
  <c r="G662" i="11"/>
  <c r="F662" i="11"/>
  <c r="G657" i="11"/>
  <c r="F657" i="11"/>
  <c r="G648" i="11"/>
  <c r="F648" i="11"/>
  <c r="G633" i="11"/>
  <c r="F633" i="11"/>
  <c r="G628" i="11"/>
  <c r="F628" i="11"/>
  <c r="G619" i="11"/>
  <c r="F619" i="11"/>
  <c r="G604" i="11"/>
  <c r="F604" i="11"/>
  <c r="G599" i="11"/>
  <c r="F599" i="11"/>
  <c r="G590" i="11"/>
  <c r="F590" i="11"/>
  <c r="G575" i="11"/>
  <c r="F575" i="11"/>
  <c r="G570" i="11"/>
  <c r="F570" i="11"/>
  <c r="G561" i="11"/>
  <c r="F561" i="11"/>
  <c r="G546" i="11"/>
  <c r="F546" i="11"/>
  <c r="G541" i="11"/>
  <c r="F541" i="11"/>
  <c r="G532" i="11"/>
  <c r="F532" i="11"/>
  <c r="G517" i="11"/>
  <c r="F517" i="11"/>
  <c r="G512" i="11"/>
  <c r="F512" i="11"/>
  <c r="G503" i="11"/>
  <c r="F503" i="11"/>
  <c r="G488" i="11"/>
  <c r="F488" i="11"/>
  <c r="G483" i="11"/>
  <c r="F483" i="11"/>
  <c r="G474" i="11"/>
  <c r="F474" i="11"/>
  <c r="G459" i="11"/>
  <c r="F459" i="11"/>
  <c r="G454" i="11"/>
  <c r="F454" i="11"/>
  <c r="F445" i="11"/>
  <c r="G430" i="11"/>
  <c r="F430" i="11"/>
  <c r="G425" i="11"/>
  <c r="F425" i="11"/>
  <c r="G416" i="11"/>
  <c r="F416" i="11"/>
  <c r="G401" i="11"/>
  <c r="F401" i="11"/>
  <c r="G396" i="11"/>
  <c r="F396" i="11"/>
  <c r="G387" i="11"/>
  <c r="F387" i="11"/>
  <c r="G372" i="11"/>
  <c r="F372" i="11"/>
  <c r="G367" i="11"/>
  <c r="F367" i="11"/>
  <c r="G358" i="11"/>
  <c r="F358" i="11"/>
  <c r="G343" i="11"/>
  <c r="F343" i="11"/>
  <c r="G338" i="11"/>
  <c r="F338" i="11"/>
  <c r="G329" i="11"/>
  <c r="F329" i="11"/>
  <c r="G314" i="11"/>
  <c r="F314" i="11"/>
  <c r="G309" i="11"/>
  <c r="F309" i="11"/>
  <c r="G300" i="11"/>
  <c r="F300" i="11"/>
  <c r="G285" i="11"/>
  <c r="F285" i="11"/>
  <c r="G280" i="11"/>
  <c r="F280" i="11"/>
  <c r="F271" i="11"/>
  <c r="G256" i="11"/>
  <c r="F256" i="11"/>
  <c r="G251" i="11"/>
  <c r="F251" i="11"/>
  <c r="G242" i="11"/>
  <c r="F242" i="11"/>
  <c r="G227" i="11"/>
  <c r="F227" i="11"/>
  <c r="G222" i="11"/>
  <c r="F222" i="11"/>
  <c r="G213" i="11"/>
  <c r="F213" i="11"/>
  <c r="G198" i="11"/>
  <c r="F198" i="11"/>
  <c r="G193" i="11"/>
  <c r="F193" i="11"/>
  <c r="G184" i="11"/>
  <c r="F184" i="11"/>
  <c r="G169" i="11"/>
  <c r="F169" i="11"/>
  <c r="G164" i="11"/>
  <c r="F164" i="11"/>
  <c r="G155" i="11"/>
  <c r="F155" i="11"/>
  <c r="G140" i="11"/>
  <c r="F140" i="11"/>
  <c r="G135" i="11"/>
  <c r="F135" i="11"/>
  <c r="G126" i="11"/>
  <c r="F126" i="11"/>
  <c r="G111" i="11"/>
  <c r="F111" i="11"/>
  <c r="G106" i="11"/>
  <c r="F106" i="11"/>
  <c r="G97" i="11"/>
  <c r="F97" i="11"/>
  <c r="G82" i="11"/>
  <c r="F82" i="11"/>
  <c r="G77" i="11"/>
  <c r="F77" i="11"/>
  <c r="G68" i="11"/>
  <c r="F68" i="11"/>
  <c r="G53" i="11"/>
  <c r="F53" i="11"/>
  <c r="G48" i="11"/>
  <c r="F48" i="11"/>
  <c r="G19" i="11"/>
  <c r="F19" i="11"/>
  <c r="F24" i="11"/>
  <c r="G24" i="11"/>
  <c r="G39" i="11"/>
  <c r="F39" i="11"/>
  <c r="J251" i="30"/>
  <c r="J250" i="30"/>
  <c r="J249" i="30"/>
  <c r="J248" i="30"/>
  <c r="J247" i="30"/>
  <c r="J246" i="30"/>
  <c r="J245" i="30"/>
  <c r="J244" i="30"/>
  <c r="J243" i="30"/>
  <c r="J242" i="30"/>
  <c r="J241" i="30"/>
  <c r="J240" i="30"/>
  <c r="J239" i="30"/>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12" i="30"/>
  <c r="J211" i="30"/>
  <c r="J210" i="30"/>
  <c r="J209" i="30"/>
  <c r="J208" i="30"/>
  <c r="J207" i="30"/>
  <c r="J206" i="30"/>
  <c r="J205" i="30"/>
  <c r="J204" i="30"/>
  <c r="J203" i="30"/>
  <c r="J202" i="30"/>
  <c r="J201" i="30"/>
  <c r="J200"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39" i="30"/>
  <c r="E69" i="30"/>
  <c r="H69" i="30"/>
  <c r="F69" i="30"/>
  <c r="N69" i="30"/>
  <c r="M69" i="30"/>
  <c r="L69" i="30"/>
  <c r="K69" i="30"/>
  <c r="F44" i="8"/>
  <c r="G44" i="8"/>
  <c r="H44" i="8"/>
  <c r="I44" i="8"/>
  <c r="J44" i="8"/>
  <c r="K44" i="8"/>
  <c r="L44" i="8"/>
  <c r="M44" i="8"/>
  <c r="E44" i="8"/>
  <c r="N36" i="8"/>
  <c r="N35" i="8"/>
  <c r="N34" i="8"/>
  <c r="N33" i="8"/>
  <c r="N32" i="8"/>
  <c r="N31" i="8"/>
  <c r="N30" i="8"/>
  <c r="N29" i="8"/>
  <c r="N28" i="8"/>
  <c r="N27" i="8"/>
  <c r="N80" i="5"/>
  <c r="N81" i="5"/>
  <c r="N82" i="5"/>
  <c r="N83" i="5"/>
  <c r="N84" i="5"/>
  <c r="N85" i="5"/>
  <c r="N86" i="5"/>
  <c r="N79" i="5"/>
  <c r="M63" i="5"/>
  <c r="M64" i="5"/>
  <c r="M65" i="5"/>
  <c r="M66" i="5"/>
  <c r="M67" i="5"/>
  <c r="M68" i="5"/>
  <c r="M69" i="5"/>
  <c r="M62" i="5"/>
  <c r="M54" i="5"/>
  <c r="L54" i="5"/>
  <c r="K54" i="5"/>
  <c r="J54" i="5"/>
  <c r="I54" i="5"/>
  <c r="H54" i="5"/>
  <c r="G54" i="5"/>
  <c r="F54" i="5"/>
  <c r="E54" i="5"/>
  <c r="M218" i="3"/>
  <c r="M219" i="3"/>
  <c r="M217" i="3"/>
  <c r="M220" i="3"/>
  <c r="L207" i="3"/>
  <c r="L208" i="3"/>
  <c r="L206" i="3"/>
  <c r="L200" i="3"/>
  <c r="K200" i="3"/>
  <c r="J200" i="3"/>
  <c r="I200" i="3"/>
  <c r="H200" i="3"/>
  <c r="G200" i="3"/>
  <c r="F200" i="3"/>
  <c r="E200" i="3"/>
  <c r="D200" i="3"/>
  <c r="M169" i="3"/>
  <c r="M170" i="3"/>
  <c r="M171" i="3"/>
  <c r="M172" i="3"/>
  <c r="M168" i="3"/>
  <c r="M173" i="3" s="1"/>
  <c r="L156" i="3"/>
  <c r="L157" i="3"/>
  <c r="L158" i="3"/>
  <c r="L159" i="3"/>
  <c r="L155" i="3"/>
  <c r="L148" i="3"/>
  <c r="K148" i="3"/>
  <c r="J148" i="3"/>
  <c r="I148" i="3"/>
  <c r="H148" i="3"/>
  <c r="G148" i="3"/>
  <c r="F148" i="3"/>
  <c r="E148" i="3"/>
  <c r="D148" i="3"/>
  <c r="M85" i="3"/>
  <c r="M86" i="3"/>
  <c r="M87" i="3"/>
  <c r="M88" i="3"/>
  <c r="M84" i="3"/>
  <c r="M89" i="3"/>
  <c r="L72" i="3"/>
  <c r="L73" i="3"/>
  <c r="L74" i="3"/>
  <c r="L75" i="3"/>
  <c r="L71" i="3"/>
  <c r="L64" i="3"/>
  <c r="K64" i="3"/>
  <c r="J64" i="3"/>
  <c r="I64" i="3"/>
  <c r="H64" i="3"/>
  <c r="G64" i="3"/>
  <c r="F64" i="3"/>
  <c r="E64" i="3"/>
  <c r="D64" i="3"/>
  <c r="M38" i="3"/>
  <c r="M281" i="7"/>
  <c r="M282" i="7"/>
  <c r="M287" i="7" s="1"/>
  <c r="M283" i="7"/>
  <c r="M284" i="7"/>
  <c r="M285" i="7"/>
  <c r="M286" i="7"/>
  <c r="M280" i="7"/>
  <c r="L266" i="7"/>
  <c r="L267" i="7"/>
  <c r="L268" i="7"/>
  <c r="L269" i="7"/>
  <c r="L270" i="7"/>
  <c r="L271" i="7"/>
  <c r="L265" i="7"/>
  <c r="L258" i="7"/>
  <c r="L272" i="7" s="1"/>
  <c r="K258" i="7"/>
  <c r="J258" i="7"/>
  <c r="I258" i="7"/>
  <c r="H258" i="7"/>
  <c r="G258" i="7"/>
  <c r="F258" i="7"/>
  <c r="E258" i="7"/>
  <c r="D258" i="7"/>
  <c r="M142" i="7"/>
  <c r="M143" i="7"/>
  <c r="M144" i="7"/>
  <c r="M145" i="7"/>
  <c r="M146" i="7"/>
  <c r="M147" i="7"/>
  <c r="M141" i="7"/>
  <c r="M148" i="7" s="1"/>
  <c r="L127" i="7"/>
  <c r="L128" i="7"/>
  <c r="L129" i="7"/>
  <c r="L130" i="7"/>
  <c r="L131" i="7"/>
  <c r="L132" i="7"/>
  <c r="L126" i="7"/>
  <c r="L118" i="7"/>
  <c r="L133" i="7" s="1"/>
  <c r="K118" i="7"/>
  <c r="J118" i="7"/>
  <c r="I118" i="7"/>
  <c r="H118" i="7"/>
  <c r="G118" i="7"/>
  <c r="F118" i="7"/>
  <c r="E118" i="7"/>
  <c r="D118" i="7"/>
  <c r="M85" i="7"/>
  <c r="M86" i="7"/>
  <c r="M87" i="7" s="1"/>
  <c r="M84" i="7"/>
  <c r="L75" i="7"/>
  <c r="L74" i="7"/>
  <c r="L73" i="7"/>
  <c r="L66" i="7"/>
  <c r="K66" i="7"/>
  <c r="J66" i="7"/>
  <c r="I66" i="7"/>
  <c r="H66" i="7"/>
  <c r="G66" i="7"/>
  <c r="F66" i="7"/>
  <c r="E66" i="7"/>
  <c r="D66" i="7"/>
  <c r="M274" i="6"/>
  <c r="M275" i="6"/>
  <c r="M276" i="6"/>
  <c r="M277" i="6"/>
  <c r="M278" i="6"/>
  <c r="M279" i="6"/>
  <c r="M273" i="6"/>
  <c r="M280" i="6" s="1"/>
  <c r="L262" i="6"/>
  <c r="L261" i="6"/>
  <c r="L263" i="6"/>
  <c r="L264" i="6"/>
  <c r="L260" i="6"/>
  <c r="L259" i="6"/>
  <c r="L258" i="6"/>
  <c r="L250" i="6"/>
  <c r="K250" i="6"/>
  <c r="J250" i="6"/>
  <c r="I250" i="6"/>
  <c r="H250" i="6"/>
  <c r="G250" i="6"/>
  <c r="F250" i="6"/>
  <c r="E250" i="6"/>
  <c r="D250" i="6"/>
  <c r="M141" i="6"/>
  <c r="M142" i="6"/>
  <c r="M143" i="6"/>
  <c r="M144" i="6"/>
  <c r="M145" i="6"/>
  <c r="M146" i="6"/>
  <c r="M147" i="6"/>
  <c r="M140" i="6"/>
  <c r="M148" i="6" s="1"/>
  <c r="L132" i="6"/>
  <c r="L131" i="6"/>
  <c r="L130" i="6"/>
  <c r="L129" i="6"/>
  <c r="L128" i="6"/>
  <c r="L127" i="6"/>
  <c r="L126" i="6"/>
  <c r="L125" i="6"/>
  <c r="L118" i="6"/>
  <c r="K118" i="6"/>
  <c r="J118" i="6"/>
  <c r="I118" i="6"/>
  <c r="H118" i="6"/>
  <c r="G118" i="6"/>
  <c r="F118" i="6"/>
  <c r="E118" i="6"/>
  <c r="D118" i="6"/>
  <c r="M86" i="6"/>
  <c r="M87" i="6"/>
  <c r="M85" i="6"/>
  <c r="M88" i="6" s="1"/>
  <c r="L77" i="6"/>
  <c r="L76" i="6"/>
  <c r="L75" i="6"/>
  <c r="L68" i="6"/>
  <c r="K68" i="6"/>
  <c r="J68" i="6"/>
  <c r="I68" i="6"/>
  <c r="H68" i="6"/>
  <c r="G68" i="6"/>
  <c r="F68" i="6"/>
  <c r="E68" i="6"/>
  <c r="D68" i="6"/>
  <c r="N199" i="2"/>
  <c r="N200" i="2"/>
  <c r="N201" i="2" s="1"/>
  <c r="N198" i="2"/>
  <c r="N152" i="2"/>
  <c r="N153" i="2"/>
  <c r="N154" i="2" s="1"/>
  <c r="N151" i="2"/>
  <c r="M144" i="2"/>
  <c r="M143" i="2"/>
  <c r="M142" i="2"/>
  <c r="M141" i="2"/>
  <c r="L180" i="2"/>
  <c r="K180" i="2"/>
  <c r="J180" i="2"/>
  <c r="I180" i="2"/>
  <c r="H180" i="2"/>
  <c r="G180" i="2"/>
  <c r="F180" i="2"/>
  <c r="E180" i="2"/>
  <c r="L135" i="2"/>
  <c r="K135" i="2"/>
  <c r="J135" i="2"/>
  <c r="I135" i="2"/>
  <c r="H135" i="2"/>
  <c r="G135" i="2"/>
  <c r="F135" i="2"/>
  <c r="E135" i="2"/>
  <c r="N76" i="2"/>
  <c r="N77" i="2"/>
  <c r="N78" i="2"/>
  <c r="N79" i="2"/>
  <c r="N80" i="2"/>
  <c r="N75" i="2"/>
  <c r="N81" i="2" s="1"/>
  <c r="M54" i="2"/>
  <c r="L54" i="2"/>
  <c r="K54" i="2"/>
  <c r="J54" i="2"/>
  <c r="I54" i="2"/>
  <c r="H54" i="2"/>
  <c r="G54" i="2"/>
  <c r="F54" i="2"/>
  <c r="E54" i="2"/>
  <c r="M190" i="2"/>
  <c r="M189" i="2"/>
  <c r="M188" i="2"/>
  <c r="M187" i="2"/>
  <c r="M66" i="2"/>
  <c r="M65" i="2"/>
  <c r="M64" i="2"/>
  <c r="M63" i="2"/>
  <c r="M62" i="2"/>
  <c r="M61" i="2"/>
  <c r="P22" i="21"/>
  <c r="J62" i="21"/>
  <c r="J63" i="21"/>
  <c r="J64" i="21"/>
  <c r="J65" i="21"/>
  <c r="J66" i="21"/>
  <c r="J67" i="21"/>
  <c r="J68" i="21"/>
  <c r="J69" i="21"/>
  <c r="J70" i="21"/>
  <c r="J71" i="21"/>
  <c r="J72" i="21"/>
  <c r="J73" i="21"/>
  <c r="J75" i="21"/>
  <c r="J76" i="21"/>
  <c r="J77" i="21"/>
  <c r="J61" i="21"/>
  <c r="K39" i="21"/>
  <c r="K41" i="21"/>
  <c r="K43" i="21"/>
  <c r="K45" i="21"/>
  <c r="K47" i="21"/>
  <c r="K49" i="21"/>
  <c r="K51" i="21"/>
  <c r="K53" i="21"/>
  <c r="K30" i="21"/>
  <c r="K38" i="21" s="1"/>
  <c r="P702" i="29"/>
  <c r="O702" i="29"/>
  <c r="N702" i="29"/>
  <c r="M702" i="29"/>
  <c r="L702" i="29"/>
  <c r="K702" i="29"/>
  <c r="J702" i="29"/>
  <c r="I702" i="29"/>
  <c r="H702" i="29"/>
  <c r="G702" i="29"/>
  <c r="F702" i="29"/>
  <c r="F718" i="29" s="1"/>
  <c r="E702" i="29"/>
  <c r="E718" i="29" s="1"/>
  <c r="P701" i="29"/>
  <c r="O701" i="29"/>
  <c r="N701" i="29"/>
  <c r="M701" i="29"/>
  <c r="L701" i="29"/>
  <c r="K701" i="29"/>
  <c r="J701" i="29"/>
  <c r="I701" i="29"/>
  <c r="H701" i="29"/>
  <c r="G701" i="29"/>
  <c r="F701" i="29"/>
  <c r="F717" i="29" s="1"/>
  <c r="E701" i="29"/>
  <c r="E717" i="29" s="1"/>
  <c r="P700" i="29"/>
  <c r="O700" i="29"/>
  <c r="N700" i="29"/>
  <c r="M700" i="29"/>
  <c r="L700" i="29"/>
  <c r="K700" i="29"/>
  <c r="J700" i="29"/>
  <c r="I700" i="29"/>
  <c r="H700" i="29"/>
  <c r="G733" i="29" s="1"/>
  <c r="G700" i="29"/>
  <c r="F733" i="29" s="1"/>
  <c r="F700" i="29"/>
  <c r="F716" i="29" s="1"/>
  <c r="E700" i="29"/>
  <c r="E716" i="29" s="1"/>
  <c r="P699" i="29"/>
  <c r="O732" i="29" s="1"/>
  <c r="O699" i="29"/>
  <c r="N699" i="29"/>
  <c r="M732" i="29" s="1"/>
  <c r="M699" i="29"/>
  <c r="N732" i="29" s="1"/>
  <c r="L699" i="29"/>
  <c r="K699" i="29"/>
  <c r="J699" i="29"/>
  <c r="I699" i="29"/>
  <c r="H699" i="29"/>
  <c r="G699" i="29"/>
  <c r="F699" i="29"/>
  <c r="F715" i="29"/>
  <c r="E699" i="29"/>
  <c r="E715" i="29"/>
  <c r="P698" i="29"/>
  <c r="O698" i="29"/>
  <c r="N698" i="29"/>
  <c r="M698" i="29"/>
  <c r="L698" i="29"/>
  <c r="K698" i="29"/>
  <c r="J698" i="29"/>
  <c r="I698" i="29"/>
  <c r="H698" i="29"/>
  <c r="G698" i="29"/>
  <c r="F698" i="29"/>
  <c r="F714" i="29"/>
  <c r="E698" i="29"/>
  <c r="E714" i="29"/>
  <c r="P697" i="29"/>
  <c r="O697" i="29"/>
  <c r="N697" i="29"/>
  <c r="M697" i="29"/>
  <c r="L730" i="29" s="1"/>
  <c r="L697" i="29"/>
  <c r="K697" i="29"/>
  <c r="J697" i="29"/>
  <c r="K730" i="29" s="1"/>
  <c r="I697" i="29"/>
  <c r="H697" i="29"/>
  <c r="G697" i="29"/>
  <c r="F697" i="29"/>
  <c r="F713" i="29"/>
  <c r="E697" i="29"/>
  <c r="E713" i="29"/>
  <c r="P696" i="29"/>
  <c r="O696" i="29"/>
  <c r="N696" i="29"/>
  <c r="M696" i="29"/>
  <c r="L696" i="29"/>
  <c r="K696" i="29"/>
  <c r="J696" i="29"/>
  <c r="I696" i="29"/>
  <c r="H696" i="29"/>
  <c r="G696" i="29"/>
  <c r="F696" i="29"/>
  <c r="F712" i="29"/>
  <c r="E696" i="29"/>
  <c r="E712" i="29"/>
  <c r="P695" i="29"/>
  <c r="O695" i="29"/>
  <c r="N695" i="29"/>
  <c r="M695" i="29"/>
  <c r="L695" i="29"/>
  <c r="K695" i="29"/>
  <c r="J695" i="29"/>
  <c r="I695" i="29"/>
  <c r="H695" i="29"/>
  <c r="G695" i="29"/>
  <c r="F695" i="29"/>
  <c r="F711" i="29"/>
  <c r="E695" i="29"/>
  <c r="E711" i="29"/>
  <c r="P694" i="29"/>
  <c r="O694" i="29"/>
  <c r="P727" i="29" s="1"/>
  <c r="N694" i="29"/>
  <c r="M694" i="29"/>
  <c r="L694" i="29"/>
  <c r="K694" i="29"/>
  <c r="J694" i="29"/>
  <c r="I694" i="29"/>
  <c r="H694" i="29"/>
  <c r="G694" i="29"/>
  <c r="F694" i="29"/>
  <c r="F710" i="29" s="1"/>
  <c r="E694" i="29"/>
  <c r="E710" i="29" s="1"/>
  <c r="E719" i="29" s="1"/>
  <c r="P687" i="29"/>
  <c r="O687" i="29"/>
  <c r="N687" i="29"/>
  <c r="M687" i="29"/>
  <c r="L687" i="29"/>
  <c r="K687" i="29"/>
  <c r="J687" i="29"/>
  <c r="I687" i="29"/>
  <c r="H687" i="29"/>
  <c r="G687" i="29"/>
  <c r="F687" i="29"/>
  <c r="E687" i="29"/>
  <c r="P674" i="29"/>
  <c r="O674" i="29"/>
  <c r="N674" i="29"/>
  <c r="M674" i="29"/>
  <c r="L674" i="29"/>
  <c r="K674" i="29"/>
  <c r="J674" i="29"/>
  <c r="I674" i="29"/>
  <c r="H674" i="29"/>
  <c r="G674" i="29"/>
  <c r="F674" i="29"/>
  <c r="E674" i="29"/>
  <c r="P661" i="29"/>
  <c r="O661" i="29"/>
  <c r="N661" i="29"/>
  <c r="M661" i="29"/>
  <c r="L661" i="29"/>
  <c r="K661" i="29"/>
  <c r="J661" i="29"/>
  <c r="I661" i="29"/>
  <c r="H661" i="29"/>
  <c r="G661" i="29"/>
  <c r="F661" i="29"/>
  <c r="E661" i="29"/>
  <c r="P648" i="29"/>
  <c r="O648" i="29"/>
  <c r="N648" i="29"/>
  <c r="M648" i="29"/>
  <c r="L648" i="29"/>
  <c r="K648" i="29"/>
  <c r="J648" i="29"/>
  <c r="I648" i="29"/>
  <c r="H648" i="29"/>
  <c r="G648" i="29"/>
  <c r="F648" i="29"/>
  <c r="E648" i="29"/>
  <c r="P635" i="29"/>
  <c r="O635" i="29"/>
  <c r="N635" i="29"/>
  <c r="M635" i="29"/>
  <c r="L635" i="29"/>
  <c r="K635" i="29"/>
  <c r="J635" i="29"/>
  <c r="I635" i="29"/>
  <c r="H635" i="29"/>
  <c r="G635" i="29"/>
  <c r="F635" i="29"/>
  <c r="E635" i="29"/>
  <c r="P622" i="29"/>
  <c r="O622" i="29"/>
  <c r="N622" i="29"/>
  <c r="M622" i="29"/>
  <c r="L622" i="29"/>
  <c r="K622" i="29"/>
  <c r="J622" i="29"/>
  <c r="I622" i="29"/>
  <c r="H622" i="29"/>
  <c r="G622" i="29"/>
  <c r="F622" i="29"/>
  <c r="E622" i="29"/>
  <c r="P609" i="29"/>
  <c r="O609" i="29"/>
  <c r="N609" i="29"/>
  <c r="M609" i="29"/>
  <c r="L609" i="29"/>
  <c r="K609" i="29"/>
  <c r="J609" i="29"/>
  <c r="I609" i="29"/>
  <c r="H609" i="29"/>
  <c r="G609" i="29"/>
  <c r="F609" i="29"/>
  <c r="E609" i="29"/>
  <c r="P596" i="29"/>
  <c r="O596" i="29"/>
  <c r="N596" i="29"/>
  <c r="M596" i="29"/>
  <c r="L596" i="29"/>
  <c r="K596" i="29"/>
  <c r="J596" i="29"/>
  <c r="I596" i="29"/>
  <c r="H596" i="29"/>
  <c r="G596" i="29"/>
  <c r="F596" i="29"/>
  <c r="E596" i="29"/>
  <c r="P583" i="29"/>
  <c r="O583" i="29"/>
  <c r="O584" i="29" s="1"/>
  <c r="N583" i="29"/>
  <c r="M583" i="29"/>
  <c r="M584" i="29"/>
  <c r="L583" i="29"/>
  <c r="K583" i="29"/>
  <c r="K584" i="29" s="1"/>
  <c r="J583" i="29"/>
  <c r="I583" i="29"/>
  <c r="I584" i="29"/>
  <c r="H583" i="29"/>
  <c r="G583" i="29"/>
  <c r="G584" i="29" s="1"/>
  <c r="F583" i="29"/>
  <c r="E583" i="29"/>
  <c r="E584" i="29"/>
  <c r="P570" i="29"/>
  <c r="O570" i="29"/>
  <c r="O571" i="29" s="1"/>
  <c r="N570" i="29"/>
  <c r="M570" i="29"/>
  <c r="M571" i="29"/>
  <c r="L570" i="29"/>
  <c r="K570" i="29"/>
  <c r="K571" i="29" s="1"/>
  <c r="J570" i="29"/>
  <c r="I570" i="29"/>
  <c r="I571" i="29"/>
  <c r="H570" i="29"/>
  <c r="G570" i="29"/>
  <c r="G571" i="29" s="1"/>
  <c r="F570" i="29"/>
  <c r="E570" i="29"/>
  <c r="E571" i="29"/>
  <c r="P557" i="29"/>
  <c r="O557" i="29"/>
  <c r="O558" i="29" s="1"/>
  <c r="N557" i="29"/>
  <c r="M557" i="29"/>
  <c r="M558" i="29"/>
  <c r="L557" i="29"/>
  <c r="K557" i="29"/>
  <c r="K558" i="29" s="1"/>
  <c r="J557" i="29"/>
  <c r="I557" i="29"/>
  <c r="I558" i="29"/>
  <c r="H557" i="29"/>
  <c r="G557" i="29"/>
  <c r="G558" i="29" s="1"/>
  <c r="F557" i="29"/>
  <c r="E557" i="29"/>
  <c r="E558" i="29"/>
  <c r="P544" i="29"/>
  <c r="O544" i="29"/>
  <c r="O545" i="29" s="1"/>
  <c r="N544" i="29"/>
  <c r="M544" i="29"/>
  <c r="M545" i="29"/>
  <c r="L544" i="29"/>
  <c r="K544" i="29"/>
  <c r="K545" i="29" s="1"/>
  <c r="J544" i="29"/>
  <c r="I544" i="29"/>
  <c r="I545" i="29"/>
  <c r="H544" i="29"/>
  <c r="G544" i="29"/>
  <c r="G545" i="29" s="1"/>
  <c r="F544" i="29"/>
  <c r="E544" i="29"/>
  <c r="E545" i="29"/>
  <c r="P531" i="29"/>
  <c r="O531" i="29"/>
  <c r="O532" i="29" s="1"/>
  <c r="N531" i="29"/>
  <c r="M531" i="29"/>
  <c r="M532" i="29"/>
  <c r="L531" i="29"/>
  <c r="K531" i="29"/>
  <c r="K532" i="29" s="1"/>
  <c r="J531" i="29"/>
  <c r="I531" i="29"/>
  <c r="I532" i="29"/>
  <c r="H531" i="29"/>
  <c r="G531" i="29"/>
  <c r="G532" i="29" s="1"/>
  <c r="F531" i="29"/>
  <c r="E531" i="29"/>
  <c r="E532" i="29"/>
  <c r="P518" i="29"/>
  <c r="O518" i="29"/>
  <c r="O519" i="29" s="1"/>
  <c r="N518" i="29"/>
  <c r="M518" i="29"/>
  <c r="M519" i="29"/>
  <c r="L518" i="29"/>
  <c r="K518" i="29"/>
  <c r="K519" i="29" s="1"/>
  <c r="J518" i="29"/>
  <c r="I518" i="29"/>
  <c r="I519" i="29"/>
  <c r="H518" i="29"/>
  <c r="G518" i="29"/>
  <c r="G519" i="29" s="1"/>
  <c r="F518" i="29"/>
  <c r="E518" i="29"/>
  <c r="E519" i="29"/>
  <c r="P505" i="29"/>
  <c r="O505" i="29"/>
  <c r="O506" i="29" s="1"/>
  <c r="N505" i="29"/>
  <c r="M505" i="29"/>
  <c r="M506" i="29"/>
  <c r="L505" i="29"/>
  <c r="K505" i="29"/>
  <c r="K506" i="29" s="1"/>
  <c r="J505" i="29"/>
  <c r="I505" i="29"/>
  <c r="I506" i="29"/>
  <c r="H505" i="29"/>
  <c r="G505" i="29"/>
  <c r="G506" i="29" s="1"/>
  <c r="F505" i="29"/>
  <c r="E505" i="29"/>
  <c r="E506" i="29"/>
  <c r="P492" i="29"/>
  <c r="O492" i="29"/>
  <c r="O493" i="29" s="1"/>
  <c r="N492" i="29"/>
  <c r="M492" i="29"/>
  <c r="M493" i="29"/>
  <c r="L492" i="29"/>
  <c r="K492" i="29"/>
  <c r="K493" i="29" s="1"/>
  <c r="J492" i="29"/>
  <c r="I492" i="29"/>
  <c r="I493" i="29"/>
  <c r="H492" i="29"/>
  <c r="G492" i="29"/>
  <c r="G493" i="29" s="1"/>
  <c r="F492" i="29"/>
  <c r="E492" i="29"/>
  <c r="E493" i="29"/>
  <c r="P479" i="29"/>
  <c r="O479" i="29"/>
  <c r="O480" i="29" s="1"/>
  <c r="N479" i="29"/>
  <c r="M479" i="29"/>
  <c r="M480" i="29"/>
  <c r="L479" i="29"/>
  <c r="K479" i="29"/>
  <c r="K480" i="29" s="1"/>
  <c r="J479" i="29"/>
  <c r="I479" i="29"/>
  <c r="I480" i="29"/>
  <c r="H479" i="29"/>
  <c r="G479" i="29"/>
  <c r="G480" i="29" s="1"/>
  <c r="F479" i="29"/>
  <c r="E479" i="29"/>
  <c r="E480" i="29"/>
  <c r="P466" i="29"/>
  <c r="O466" i="29"/>
  <c r="O467" i="29" s="1"/>
  <c r="N466" i="29"/>
  <c r="M466" i="29"/>
  <c r="M467" i="29"/>
  <c r="L466" i="29"/>
  <c r="K466" i="29"/>
  <c r="K467" i="29" s="1"/>
  <c r="J466" i="29"/>
  <c r="I466" i="29"/>
  <c r="I467" i="29"/>
  <c r="H466" i="29"/>
  <c r="G466" i="29"/>
  <c r="G467" i="29" s="1"/>
  <c r="E466" i="29"/>
  <c r="E467" i="29" s="1"/>
  <c r="P453" i="29"/>
  <c r="O453" i="29"/>
  <c r="O454" i="29"/>
  <c r="N453" i="29"/>
  <c r="M453" i="29"/>
  <c r="M454" i="29" s="1"/>
  <c r="L453" i="29"/>
  <c r="K453" i="29"/>
  <c r="K454" i="29"/>
  <c r="J453" i="29"/>
  <c r="I453" i="29"/>
  <c r="H453" i="29"/>
  <c r="G453" i="29"/>
  <c r="G454" i="29" s="1"/>
  <c r="F453" i="29"/>
  <c r="E453" i="29"/>
  <c r="P440" i="29"/>
  <c r="O440" i="29"/>
  <c r="N440" i="29"/>
  <c r="M440" i="29"/>
  <c r="L440" i="29"/>
  <c r="K440" i="29"/>
  <c r="K441" i="29"/>
  <c r="J440" i="29"/>
  <c r="I440" i="29"/>
  <c r="I441" i="29" s="1"/>
  <c r="H440" i="29"/>
  <c r="G440" i="29"/>
  <c r="G441" i="29"/>
  <c r="F440" i="29"/>
  <c r="E440" i="29"/>
  <c r="P427" i="29"/>
  <c r="O427" i="29"/>
  <c r="O428" i="29" s="1"/>
  <c r="N427" i="29"/>
  <c r="M427" i="29"/>
  <c r="L427" i="29"/>
  <c r="K427" i="29"/>
  <c r="J427" i="29"/>
  <c r="I427" i="29"/>
  <c r="H427" i="29"/>
  <c r="G427" i="29"/>
  <c r="G428" i="29"/>
  <c r="F427" i="29"/>
  <c r="E427" i="29"/>
  <c r="E428" i="29" s="1"/>
  <c r="P414" i="29"/>
  <c r="O414" i="29"/>
  <c r="O415" i="29"/>
  <c r="N414" i="29"/>
  <c r="M414" i="29"/>
  <c r="L414" i="29"/>
  <c r="K414" i="29"/>
  <c r="K415" i="29" s="1"/>
  <c r="J414" i="29"/>
  <c r="I414" i="29"/>
  <c r="H414" i="29"/>
  <c r="G414" i="29"/>
  <c r="F414" i="29"/>
  <c r="E414" i="29"/>
  <c r="P401" i="29"/>
  <c r="O401" i="29"/>
  <c r="O402" i="29"/>
  <c r="N401" i="29"/>
  <c r="M401" i="29"/>
  <c r="M402" i="29" s="1"/>
  <c r="L401" i="29"/>
  <c r="K401" i="29"/>
  <c r="K402" i="29"/>
  <c r="J401" i="29"/>
  <c r="I401" i="29"/>
  <c r="H401" i="29"/>
  <c r="G401" i="29"/>
  <c r="G402" i="29" s="1"/>
  <c r="F401" i="29"/>
  <c r="E401" i="29"/>
  <c r="P388" i="29"/>
  <c r="O388" i="29"/>
  <c r="N388" i="29"/>
  <c r="M388" i="29"/>
  <c r="L388" i="29"/>
  <c r="K388" i="29"/>
  <c r="K389" i="29"/>
  <c r="J388" i="29"/>
  <c r="I388" i="29"/>
  <c r="I389" i="29" s="1"/>
  <c r="H388" i="29"/>
  <c r="G388" i="29"/>
  <c r="G389" i="29"/>
  <c r="F388" i="29"/>
  <c r="E388" i="29"/>
  <c r="P375" i="29"/>
  <c r="O375" i="29"/>
  <c r="O376" i="29" s="1"/>
  <c r="N375" i="29"/>
  <c r="M375" i="29"/>
  <c r="L375" i="29"/>
  <c r="K375" i="29"/>
  <c r="J375" i="29"/>
  <c r="I375" i="29"/>
  <c r="H375" i="29"/>
  <c r="G375" i="29"/>
  <c r="G376" i="29"/>
  <c r="F375" i="29"/>
  <c r="E375" i="29"/>
  <c r="E376" i="29" s="1"/>
  <c r="P362" i="29"/>
  <c r="O362" i="29"/>
  <c r="O363" i="29"/>
  <c r="N362" i="29"/>
  <c r="M362" i="29"/>
  <c r="L362" i="29"/>
  <c r="K362" i="29"/>
  <c r="K363" i="29" s="1"/>
  <c r="J362" i="29"/>
  <c r="I362" i="29"/>
  <c r="H362" i="29"/>
  <c r="G362" i="29"/>
  <c r="F362" i="29"/>
  <c r="E362" i="29"/>
  <c r="P349" i="29"/>
  <c r="O349" i="29"/>
  <c r="O350" i="29"/>
  <c r="N349" i="29"/>
  <c r="M349" i="29"/>
  <c r="M350" i="29" s="1"/>
  <c r="L349" i="29"/>
  <c r="K349" i="29"/>
  <c r="K350" i="29"/>
  <c r="J349" i="29"/>
  <c r="I349" i="29"/>
  <c r="H349" i="29"/>
  <c r="G349" i="29"/>
  <c r="G350" i="29" s="1"/>
  <c r="F349" i="29"/>
  <c r="E349" i="29"/>
  <c r="P336" i="29"/>
  <c r="O336" i="29"/>
  <c r="N336" i="29"/>
  <c r="M336" i="29"/>
  <c r="L336" i="29"/>
  <c r="K336" i="29"/>
  <c r="K337" i="29"/>
  <c r="J336" i="29"/>
  <c r="I336" i="29"/>
  <c r="I337" i="29" s="1"/>
  <c r="H336" i="29"/>
  <c r="G336" i="29"/>
  <c r="G337" i="29"/>
  <c r="F336" i="29"/>
  <c r="E336" i="29"/>
  <c r="P323" i="29"/>
  <c r="O323" i="29"/>
  <c r="O324" i="29" s="1"/>
  <c r="N323" i="29"/>
  <c r="M323" i="29"/>
  <c r="L323" i="29"/>
  <c r="K323" i="29"/>
  <c r="J323" i="29"/>
  <c r="I323" i="29"/>
  <c r="H323" i="29"/>
  <c r="G323" i="29"/>
  <c r="G324" i="29"/>
  <c r="F323" i="29"/>
  <c r="E323" i="29"/>
  <c r="E324" i="29" s="1"/>
  <c r="P310" i="29"/>
  <c r="O310" i="29"/>
  <c r="O311" i="29"/>
  <c r="N310" i="29"/>
  <c r="M310" i="29"/>
  <c r="L310" i="29"/>
  <c r="K310" i="29"/>
  <c r="K311" i="29" s="1"/>
  <c r="J310" i="29"/>
  <c r="I310" i="29"/>
  <c r="H310" i="29"/>
  <c r="G310" i="29"/>
  <c r="F310" i="29"/>
  <c r="E310" i="29"/>
  <c r="P297" i="29"/>
  <c r="O297" i="29"/>
  <c r="O298" i="29"/>
  <c r="N297" i="29"/>
  <c r="M297" i="29"/>
  <c r="M298" i="29" s="1"/>
  <c r="L297" i="29"/>
  <c r="K297" i="29"/>
  <c r="K298" i="29"/>
  <c r="J297" i="29"/>
  <c r="I297" i="29"/>
  <c r="H297" i="29"/>
  <c r="G297" i="29"/>
  <c r="G298" i="29" s="1"/>
  <c r="F297" i="29"/>
  <c r="E297" i="29"/>
  <c r="P284" i="29"/>
  <c r="O284" i="29"/>
  <c r="N284" i="29"/>
  <c r="M284" i="29"/>
  <c r="L284" i="29"/>
  <c r="K284" i="29"/>
  <c r="K285" i="29"/>
  <c r="J284" i="29"/>
  <c r="I284" i="29"/>
  <c r="I285" i="29" s="1"/>
  <c r="H284" i="29"/>
  <c r="G284" i="29"/>
  <c r="G285" i="29"/>
  <c r="F284" i="29"/>
  <c r="E284" i="29"/>
  <c r="P271" i="29"/>
  <c r="O271" i="29"/>
  <c r="O272" i="29" s="1"/>
  <c r="N271" i="29"/>
  <c r="M271" i="29"/>
  <c r="L271" i="29"/>
  <c r="K271" i="29"/>
  <c r="J271" i="29"/>
  <c r="I271" i="29"/>
  <c r="H271" i="29"/>
  <c r="G271" i="29"/>
  <c r="G272" i="29"/>
  <c r="F271" i="29"/>
  <c r="E271" i="29"/>
  <c r="E272" i="29" s="1"/>
  <c r="P258" i="29"/>
  <c r="O258" i="29"/>
  <c r="O259" i="29"/>
  <c r="N258" i="29"/>
  <c r="M258" i="29"/>
  <c r="L258" i="29"/>
  <c r="K258" i="29"/>
  <c r="K259" i="29" s="1"/>
  <c r="J258" i="29"/>
  <c r="I258" i="29"/>
  <c r="H258" i="29"/>
  <c r="G258" i="29"/>
  <c r="F258" i="29"/>
  <c r="E258" i="29"/>
  <c r="P245" i="29"/>
  <c r="O245" i="29"/>
  <c r="O246" i="29"/>
  <c r="N245" i="29"/>
  <c r="M245" i="29"/>
  <c r="M246" i="29" s="1"/>
  <c r="L245" i="29"/>
  <c r="K245" i="29"/>
  <c r="K246" i="29"/>
  <c r="J245" i="29"/>
  <c r="I245" i="29"/>
  <c r="H245" i="29"/>
  <c r="G245" i="29"/>
  <c r="G246" i="29" s="1"/>
  <c r="F245" i="29"/>
  <c r="E245" i="29"/>
  <c r="P232" i="29"/>
  <c r="O232" i="29"/>
  <c r="N232" i="29"/>
  <c r="M232" i="29"/>
  <c r="L232" i="29"/>
  <c r="K232" i="29"/>
  <c r="K233" i="29"/>
  <c r="J232" i="29"/>
  <c r="I232" i="29"/>
  <c r="I233" i="29" s="1"/>
  <c r="H232" i="29"/>
  <c r="G232" i="29"/>
  <c r="G233" i="29"/>
  <c r="F232" i="29"/>
  <c r="E232" i="29"/>
  <c r="P219" i="29"/>
  <c r="O219" i="29"/>
  <c r="O220" i="29" s="1"/>
  <c r="N219" i="29"/>
  <c r="M219" i="29"/>
  <c r="L219" i="29"/>
  <c r="K219" i="29"/>
  <c r="J219" i="29"/>
  <c r="I219" i="29"/>
  <c r="H219" i="29"/>
  <c r="G219" i="29"/>
  <c r="G220" i="29"/>
  <c r="F219" i="29"/>
  <c r="E219" i="29"/>
  <c r="E220" i="29" s="1"/>
  <c r="P206" i="29"/>
  <c r="O206" i="29"/>
  <c r="O207" i="29"/>
  <c r="N206" i="29"/>
  <c r="M206" i="29"/>
  <c r="M207" i="29" s="1"/>
  <c r="L206" i="29"/>
  <c r="K206" i="29"/>
  <c r="J206" i="29"/>
  <c r="I206" i="29"/>
  <c r="H206" i="29"/>
  <c r="G206" i="29"/>
  <c r="G207" i="29"/>
  <c r="F206" i="29"/>
  <c r="E206" i="29"/>
  <c r="P193" i="29"/>
  <c r="O193" i="29"/>
  <c r="N193" i="29"/>
  <c r="M193" i="29"/>
  <c r="L193" i="29"/>
  <c r="K193" i="29"/>
  <c r="K194" i="29" s="1"/>
  <c r="J193" i="29"/>
  <c r="I193" i="29"/>
  <c r="I194" i="29"/>
  <c r="H193" i="29"/>
  <c r="G193" i="29"/>
  <c r="G194" i="29" s="1"/>
  <c r="F193" i="29"/>
  <c r="E193" i="29"/>
  <c r="P180" i="29"/>
  <c r="O180" i="29"/>
  <c r="N180" i="29"/>
  <c r="M180" i="29"/>
  <c r="M181" i="29"/>
  <c r="L180" i="29"/>
  <c r="K180" i="29"/>
  <c r="J180" i="29"/>
  <c r="I180" i="29"/>
  <c r="H180" i="29"/>
  <c r="G180" i="29"/>
  <c r="F180" i="29"/>
  <c r="E180" i="29"/>
  <c r="P167" i="29"/>
  <c r="O167" i="29"/>
  <c r="O168" i="29" s="1"/>
  <c r="N167" i="29"/>
  <c r="M167" i="29"/>
  <c r="M168" i="29"/>
  <c r="L167" i="29"/>
  <c r="K167" i="29"/>
  <c r="K168" i="29" s="1"/>
  <c r="J167" i="29"/>
  <c r="I167" i="29"/>
  <c r="H167" i="29"/>
  <c r="G167" i="29"/>
  <c r="G168" i="29"/>
  <c r="F167" i="29"/>
  <c r="E167" i="29"/>
  <c r="P154" i="29"/>
  <c r="O154" i="29"/>
  <c r="N154" i="29"/>
  <c r="M154" i="29"/>
  <c r="L154" i="29"/>
  <c r="K154" i="29"/>
  <c r="J154" i="29"/>
  <c r="I155" i="29"/>
  <c r="I154" i="29"/>
  <c r="H154" i="29"/>
  <c r="G154" i="29"/>
  <c r="G155" i="29" s="1"/>
  <c r="F154" i="29"/>
  <c r="E154" i="29"/>
  <c r="P141" i="29"/>
  <c r="O142" i="29"/>
  <c r="O141" i="29"/>
  <c r="N141" i="29"/>
  <c r="M141" i="29"/>
  <c r="L141" i="29"/>
  <c r="K141" i="29"/>
  <c r="K142" i="29" s="1"/>
  <c r="J141" i="29"/>
  <c r="I141" i="29"/>
  <c r="H141" i="29"/>
  <c r="G141" i="29"/>
  <c r="G142" i="29" s="1"/>
  <c r="F141" i="29"/>
  <c r="E141" i="29"/>
  <c r="E142" i="29"/>
  <c r="P128" i="29"/>
  <c r="O128" i="29"/>
  <c r="O129" i="29" s="1"/>
  <c r="N128" i="29"/>
  <c r="M128" i="29"/>
  <c r="L128" i="29"/>
  <c r="K128" i="29"/>
  <c r="K129" i="29"/>
  <c r="J128" i="29"/>
  <c r="I128" i="29"/>
  <c r="H128" i="29"/>
  <c r="G128" i="29"/>
  <c r="F128" i="29"/>
  <c r="E128" i="29"/>
  <c r="P115" i="29"/>
  <c r="O115" i="29"/>
  <c r="N115" i="29"/>
  <c r="M115" i="29"/>
  <c r="L115" i="29"/>
  <c r="K115" i="29"/>
  <c r="J115" i="29"/>
  <c r="I115" i="29"/>
  <c r="H115" i="29"/>
  <c r="G115" i="29"/>
  <c r="F115" i="29"/>
  <c r="E115" i="29"/>
  <c r="P102" i="29"/>
  <c r="O102" i="29"/>
  <c r="N102" i="29"/>
  <c r="M102" i="29"/>
  <c r="L102" i="29"/>
  <c r="K102" i="29"/>
  <c r="J102" i="29"/>
  <c r="I102" i="29"/>
  <c r="H102" i="29"/>
  <c r="G102" i="29"/>
  <c r="F102" i="29"/>
  <c r="E102" i="29"/>
  <c r="P89" i="29"/>
  <c r="O89" i="29"/>
  <c r="N89" i="29"/>
  <c r="M89" i="29"/>
  <c r="L89" i="29"/>
  <c r="K89" i="29"/>
  <c r="J89" i="29"/>
  <c r="I89" i="29"/>
  <c r="H89" i="29"/>
  <c r="G89" i="29"/>
  <c r="F89" i="29"/>
  <c r="E89" i="29"/>
  <c r="P76" i="29"/>
  <c r="O76" i="29"/>
  <c r="N76" i="29"/>
  <c r="M76" i="29"/>
  <c r="L76" i="29"/>
  <c r="K76" i="29"/>
  <c r="J76" i="29"/>
  <c r="I76" i="29"/>
  <c r="H76" i="29"/>
  <c r="G76" i="29"/>
  <c r="F76" i="29"/>
  <c r="E76" i="29"/>
  <c r="P63" i="29"/>
  <c r="O63" i="29"/>
  <c r="N63" i="29"/>
  <c r="M63" i="29"/>
  <c r="L63" i="29"/>
  <c r="K63" i="29"/>
  <c r="J63" i="29"/>
  <c r="I63" i="29"/>
  <c r="H63" i="29"/>
  <c r="G63" i="29"/>
  <c r="F63" i="29"/>
  <c r="E63" i="29"/>
  <c r="P50" i="29"/>
  <c r="O50" i="29"/>
  <c r="N50" i="29"/>
  <c r="M50" i="29"/>
  <c r="L50" i="29"/>
  <c r="K50" i="29"/>
  <c r="J50" i="29"/>
  <c r="I50" i="29"/>
  <c r="H50" i="29"/>
  <c r="G50" i="29"/>
  <c r="F50" i="29"/>
  <c r="E50" i="29"/>
  <c r="P37" i="29"/>
  <c r="O37" i="29"/>
  <c r="N37" i="29"/>
  <c r="M37" i="29"/>
  <c r="L37" i="29"/>
  <c r="K37" i="29"/>
  <c r="J37" i="29"/>
  <c r="I37" i="29"/>
  <c r="H37" i="29"/>
  <c r="G37" i="29"/>
  <c r="F37" i="29"/>
  <c r="E37" i="29"/>
  <c r="P24" i="29"/>
  <c r="O24" i="29"/>
  <c r="N24" i="29"/>
  <c r="M24" i="29"/>
  <c r="L24" i="29"/>
  <c r="K24" i="29"/>
  <c r="J24" i="29"/>
  <c r="I24" i="29"/>
  <c r="H24" i="29"/>
  <c r="G24" i="29"/>
  <c r="F24" i="29"/>
  <c r="E24" i="29"/>
  <c r="K41" i="16"/>
  <c r="K40" i="16"/>
  <c r="K38" i="16"/>
  <c r="L19" i="16"/>
  <c r="E19" i="20"/>
  <c r="F19" i="20"/>
  <c r="G19" i="20"/>
  <c r="H19" i="20"/>
  <c r="I19" i="20"/>
  <c r="J19" i="20"/>
  <c r="M36" i="8"/>
  <c r="M35" i="8"/>
  <c r="M53" i="8"/>
  <c r="M34" i="8"/>
  <c r="M33" i="8"/>
  <c r="M32" i="8"/>
  <c r="M31" i="8"/>
  <c r="M49" i="8" s="1"/>
  <c r="M30" i="8"/>
  <c r="M29" i="8"/>
  <c r="M28" i="8"/>
  <c r="M27" i="8"/>
  <c r="M45" i="8"/>
  <c r="L69" i="5"/>
  <c r="L68" i="5"/>
  <c r="L67" i="5"/>
  <c r="L66" i="5"/>
  <c r="L65" i="5"/>
  <c r="L64" i="5"/>
  <c r="L63" i="5"/>
  <c r="L62" i="5"/>
  <c r="M22" i="5"/>
  <c r="K208" i="3"/>
  <c r="K207" i="3"/>
  <c r="K206" i="3"/>
  <c r="K159" i="3"/>
  <c r="K158" i="3"/>
  <c r="K157" i="3"/>
  <c r="K156" i="3"/>
  <c r="K155" i="3"/>
  <c r="K75" i="3"/>
  <c r="K74" i="3"/>
  <c r="K73" i="3"/>
  <c r="K72" i="3"/>
  <c r="K71" i="3"/>
  <c r="L30" i="3"/>
  <c r="L25" i="3"/>
  <c r="L18" i="3"/>
  <c r="K267" i="7"/>
  <c r="K270" i="7"/>
  <c r="K271" i="7"/>
  <c r="K266" i="7"/>
  <c r="K265" i="7"/>
  <c r="K132" i="7"/>
  <c r="K131" i="7"/>
  <c r="K130" i="7"/>
  <c r="K129" i="7"/>
  <c r="K128" i="7"/>
  <c r="K127" i="7"/>
  <c r="K126" i="7"/>
  <c r="K75" i="7"/>
  <c r="K74" i="7"/>
  <c r="K73" i="7"/>
  <c r="L34" i="7"/>
  <c r="L282" i="7"/>
  <c r="L25" i="7"/>
  <c r="L143" i="7"/>
  <c r="L16" i="7"/>
  <c r="L76" i="7" s="1"/>
  <c r="L86" i="7"/>
  <c r="K264" i="6"/>
  <c r="K260" i="6"/>
  <c r="K259" i="6"/>
  <c r="K258" i="6"/>
  <c r="K132" i="6"/>
  <c r="K131" i="6"/>
  <c r="K130" i="6"/>
  <c r="K129" i="6"/>
  <c r="K128" i="6"/>
  <c r="K127" i="6"/>
  <c r="K126" i="6"/>
  <c r="K125" i="6"/>
  <c r="K77" i="6"/>
  <c r="K76" i="6"/>
  <c r="K75" i="6"/>
  <c r="L35" i="6"/>
  <c r="L265" i="6" s="1"/>
  <c r="L44" i="6"/>
  <c r="L26" i="6"/>
  <c r="L133" i="6" s="1"/>
  <c r="L141" i="6"/>
  <c r="L16" i="6"/>
  <c r="L78" i="6" s="1"/>
  <c r="L87" i="6"/>
  <c r="L85" i="6"/>
  <c r="L86" i="6"/>
  <c r="L88" i="6" s="1"/>
  <c r="L140" i="6"/>
  <c r="L148" i="6" s="1"/>
  <c r="L146" i="6"/>
  <c r="L144" i="6"/>
  <c r="L142" i="6"/>
  <c r="L147" i="6"/>
  <c r="L145" i="6"/>
  <c r="L143" i="6"/>
  <c r="M199" i="2"/>
  <c r="M200" i="2"/>
  <c r="M198" i="2"/>
  <c r="M201" i="2" s="1"/>
  <c r="L189" i="2"/>
  <c r="L188" i="2"/>
  <c r="L187" i="2"/>
  <c r="M152" i="2"/>
  <c r="M153" i="2"/>
  <c r="M151" i="2"/>
  <c r="L143" i="2"/>
  <c r="L142" i="2"/>
  <c r="L141" i="2"/>
  <c r="L66" i="2"/>
  <c r="L65" i="2"/>
  <c r="L64" i="2"/>
  <c r="L63" i="2"/>
  <c r="L62" i="2"/>
  <c r="L61" i="2"/>
  <c r="M18" i="2"/>
  <c r="M67" i="2" s="1"/>
  <c r="M77" i="2"/>
  <c r="I77" i="21"/>
  <c r="I76" i="21"/>
  <c r="I75" i="21"/>
  <c r="I73" i="21"/>
  <c r="I72" i="21"/>
  <c r="I71" i="21"/>
  <c r="I70" i="21"/>
  <c r="I69" i="21"/>
  <c r="I68" i="21"/>
  <c r="I67" i="21"/>
  <c r="I66" i="21"/>
  <c r="I65" i="21"/>
  <c r="I64" i="21"/>
  <c r="I63" i="21"/>
  <c r="I62" i="21"/>
  <c r="I61" i="21"/>
  <c r="J30" i="21"/>
  <c r="J78" i="21" s="1"/>
  <c r="H77" i="21"/>
  <c r="G77" i="21"/>
  <c r="F77" i="21"/>
  <c r="E77" i="21"/>
  <c r="H62" i="21"/>
  <c r="H63" i="21"/>
  <c r="H64" i="21"/>
  <c r="H65" i="21"/>
  <c r="H66" i="21"/>
  <c r="H67" i="21"/>
  <c r="H68" i="21"/>
  <c r="H70" i="21"/>
  <c r="H71" i="21"/>
  <c r="H72" i="21"/>
  <c r="H73" i="21"/>
  <c r="H75" i="21"/>
  <c r="H76" i="21"/>
  <c r="G62" i="21"/>
  <c r="G63" i="21"/>
  <c r="G64" i="21"/>
  <c r="G65" i="21"/>
  <c r="G66" i="21"/>
  <c r="G67" i="21"/>
  <c r="G68" i="21"/>
  <c r="G70" i="21"/>
  <c r="G71" i="21"/>
  <c r="G72" i="21"/>
  <c r="G73" i="21"/>
  <c r="G75" i="21"/>
  <c r="G76" i="21"/>
  <c r="F62" i="21"/>
  <c r="F63" i="21"/>
  <c r="F64" i="21"/>
  <c r="F65" i="21"/>
  <c r="F66" i="21"/>
  <c r="F67" i="21"/>
  <c r="F68" i="21"/>
  <c r="F70" i="21"/>
  <c r="F71" i="21"/>
  <c r="F72" i="21"/>
  <c r="F73" i="21"/>
  <c r="F75" i="21"/>
  <c r="F76" i="21"/>
  <c r="E62" i="21"/>
  <c r="E63" i="21"/>
  <c r="E64" i="21"/>
  <c r="E65" i="21"/>
  <c r="E66" i="21"/>
  <c r="E67" i="21"/>
  <c r="E68" i="21"/>
  <c r="E70" i="21"/>
  <c r="E71" i="21"/>
  <c r="E72" i="21"/>
  <c r="E73" i="21"/>
  <c r="E75" i="21"/>
  <c r="E76" i="21"/>
  <c r="D62" i="21"/>
  <c r="D63" i="21"/>
  <c r="D64" i="21"/>
  <c r="D65" i="21"/>
  <c r="D66" i="21"/>
  <c r="D67" i="21"/>
  <c r="D68" i="21"/>
  <c r="D70" i="21"/>
  <c r="D71" i="21"/>
  <c r="D72" i="21"/>
  <c r="D73" i="21"/>
  <c r="D75" i="21"/>
  <c r="D76" i="21"/>
  <c r="D77" i="21"/>
  <c r="D61" i="21"/>
  <c r="I41" i="21"/>
  <c r="I45" i="21"/>
  <c r="I49" i="21"/>
  <c r="I53" i="21"/>
  <c r="G41" i="21"/>
  <c r="G45" i="21"/>
  <c r="G49" i="21"/>
  <c r="G53" i="21"/>
  <c r="D41" i="21"/>
  <c r="D45" i="21"/>
  <c r="D49" i="21"/>
  <c r="D53" i="21"/>
  <c r="F30" i="21"/>
  <c r="F78" i="21"/>
  <c r="G30" i="21"/>
  <c r="G39" i="21" s="1"/>
  <c r="G38" i="21"/>
  <c r="H30" i="21"/>
  <c r="H78" i="21"/>
  <c r="I30" i="21"/>
  <c r="I39" i="21" s="1"/>
  <c r="I38" i="21"/>
  <c r="E30" i="21"/>
  <c r="E38" i="21"/>
  <c r="D30" i="21"/>
  <c r="D39" i="21" s="1"/>
  <c r="D38" i="21"/>
  <c r="H61" i="21"/>
  <c r="G61" i="21"/>
  <c r="F61" i="21"/>
  <c r="E61" i="21"/>
  <c r="L19" i="20"/>
  <c r="M19" i="20"/>
  <c r="N19" i="20"/>
  <c r="O19" i="20"/>
  <c r="P19" i="20"/>
  <c r="K19" i="20"/>
  <c r="Q19" i="20"/>
  <c r="D37" i="21"/>
  <c r="D52" i="21"/>
  <c r="D50" i="21"/>
  <c r="D48" i="21"/>
  <c r="D46" i="21"/>
  <c r="D44" i="21"/>
  <c r="D42" i="21"/>
  <c r="D40" i="21"/>
  <c r="E53" i="21"/>
  <c r="E51" i="21"/>
  <c r="E49" i="21"/>
  <c r="E47" i="21"/>
  <c r="E45" i="21"/>
  <c r="E43" i="21"/>
  <c r="E41" i="21"/>
  <c r="E39" i="21"/>
  <c r="F37" i="21"/>
  <c r="F54" i="21" s="1"/>
  <c r="F53" i="21"/>
  <c r="F51" i="21"/>
  <c r="F49" i="21"/>
  <c r="F47" i="21"/>
  <c r="F45" i="21"/>
  <c r="F43" i="21"/>
  <c r="F41" i="21"/>
  <c r="F39" i="21"/>
  <c r="G37" i="21"/>
  <c r="G52" i="21"/>
  <c r="G50" i="21"/>
  <c r="G48" i="21"/>
  <c r="G46" i="21"/>
  <c r="G44" i="21"/>
  <c r="G42" i="21"/>
  <c r="G40" i="21"/>
  <c r="H53" i="21"/>
  <c r="H51" i="21"/>
  <c r="H49" i="21"/>
  <c r="H47" i="21"/>
  <c r="H45" i="21"/>
  <c r="H43" i="21"/>
  <c r="H41" i="21"/>
  <c r="H39" i="21"/>
  <c r="I37" i="21"/>
  <c r="I52" i="21"/>
  <c r="I50" i="21"/>
  <c r="I48" i="21"/>
  <c r="I46" i="21"/>
  <c r="I44" i="21"/>
  <c r="I42" i="21"/>
  <c r="I40" i="21"/>
  <c r="D78" i="21"/>
  <c r="E37" i="21"/>
  <c r="E52" i="21"/>
  <c r="E50" i="21"/>
  <c r="E48" i="21"/>
  <c r="E46" i="21"/>
  <c r="E44" i="21"/>
  <c r="E42" i="21"/>
  <c r="E40" i="21"/>
  <c r="F52" i="21"/>
  <c r="F50" i="21"/>
  <c r="F48" i="21"/>
  <c r="F46" i="21"/>
  <c r="F44" i="21"/>
  <c r="F42" i="21"/>
  <c r="F40" i="21"/>
  <c r="F38" i="21"/>
  <c r="H37" i="21"/>
  <c r="H54" i="21" s="1"/>
  <c r="H52" i="21"/>
  <c r="H50" i="21"/>
  <c r="H48" i="21"/>
  <c r="H46" i="21"/>
  <c r="H44" i="21"/>
  <c r="H42" i="21"/>
  <c r="H40" i="21"/>
  <c r="H38" i="21"/>
  <c r="E78" i="21"/>
  <c r="G78" i="21"/>
  <c r="E54" i="21"/>
  <c r="J41" i="16"/>
  <c r="I41" i="16"/>
  <c r="H41" i="16"/>
  <c r="G41" i="16"/>
  <c r="F41" i="16"/>
  <c r="E41" i="16"/>
  <c r="D41" i="16"/>
  <c r="J40" i="16"/>
  <c r="I40" i="16"/>
  <c r="H40" i="16"/>
  <c r="G40" i="16"/>
  <c r="F40" i="16"/>
  <c r="E40" i="16"/>
  <c r="D40" i="16"/>
  <c r="D39" i="16"/>
  <c r="J38" i="16"/>
  <c r="I38" i="16"/>
  <c r="H38" i="16"/>
  <c r="G38" i="16"/>
  <c r="F38" i="16"/>
  <c r="E38" i="16"/>
  <c r="D38" i="16"/>
  <c r="K19" i="16"/>
  <c r="J19" i="16"/>
  <c r="J30" i="16" s="1"/>
  <c r="I19" i="16"/>
  <c r="H19" i="16"/>
  <c r="H30" i="16"/>
  <c r="G19" i="16"/>
  <c r="F19" i="16"/>
  <c r="F30" i="16" s="1"/>
  <c r="F39" i="16" s="1"/>
  <c r="E19" i="16"/>
  <c r="D19" i="16"/>
  <c r="D30" i="16"/>
  <c r="L36" i="8"/>
  <c r="K36" i="8"/>
  <c r="J36" i="8"/>
  <c r="I36" i="8"/>
  <c r="H36" i="8"/>
  <c r="G36" i="8"/>
  <c r="F36" i="8"/>
  <c r="E36" i="8"/>
  <c r="L35" i="8"/>
  <c r="K53" i="8"/>
  <c r="K35" i="8"/>
  <c r="J35" i="8"/>
  <c r="I35" i="8"/>
  <c r="H35" i="8"/>
  <c r="G35" i="8"/>
  <c r="F35" i="8"/>
  <c r="E53" i="8" s="1"/>
  <c r="E35" i="8"/>
  <c r="L34" i="8"/>
  <c r="K52" i="8"/>
  <c r="K34" i="8"/>
  <c r="J34" i="8"/>
  <c r="I34" i="8"/>
  <c r="H34" i="8"/>
  <c r="G52" i="8" s="1"/>
  <c r="G34" i="8"/>
  <c r="F34" i="8"/>
  <c r="E34" i="8"/>
  <c r="L33" i="8"/>
  <c r="K33" i="8"/>
  <c r="J51" i="8" s="1"/>
  <c r="J33" i="8"/>
  <c r="I33" i="8"/>
  <c r="H33" i="8"/>
  <c r="G33" i="8"/>
  <c r="F51" i="8"/>
  <c r="F33" i="8"/>
  <c r="E33" i="8"/>
  <c r="L32" i="8"/>
  <c r="K32" i="8"/>
  <c r="J32" i="8"/>
  <c r="I32" i="8"/>
  <c r="H32" i="8"/>
  <c r="G32" i="8"/>
  <c r="F32" i="8"/>
  <c r="E32" i="8"/>
  <c r="L31" i="8"/>
  <c r="K31" i="8"/>
  <c r="J49" i="8" s="1"/>
  <c r="J31" i="8"/>
  <c r="I31" i="8"/>
  <c r="H49" i="8"/>
  <c r="H31" i="8"/>
  <c r="G31" i="8"/>
  <c r="F49" i="8" s="1"/>
  <c r="F31" i="8"/>
  <c r="E31" i="8"/>
  <c r="L30" i="8"/>
  <c r="K30" i="8"/>
  <c r="J30" i="8"/>
  <c r="I30" i="8"/>
  <c r="H48" i="8"/>
  <c r="H30" i="8"/>
  <c r="G30" i="8"/>
  <c r="F30" i="8"/>
  <c r="E30" i="8"/>
  <c r="L29" i="8"/>
  <c r="K29" i="8"/>
  <c r="J29" i="8"/>
  <c r="I29" i="8"/>
  <c r="H29" i="8"/>
  <c r="G29" i="8"/>
  <c r="F47" i="8" s="1"/>
  <c r="F29" i="8"/>
  <c r="E29" i="8"/>
  <c r="L28" i="8"/>
  <c r="K28" i="8"/>
  <c r="J46" i="8"/>
  <c r="J28" i="8"/>
  <c r="I28" i="8"/>
  <c r="H46" i="8" s="1"/>
  <c r="H28" i="8"/>
  <c r="G28" i="8"/>
  <c r="F28" i="8"/>
  <c r="E28" i="8"/>
  <c r="L27" i="8"/>
  <c r="K27" i="8"/>
  <c r="J45" i="8"/>
  <c r="J27" i="8"/>
  <c r="I27" i="8"/>
  <c r="H27" i="8"/>
  <c r="G27" i="8"/>
  <c r="F27" i="8"/>
  <c r="E27" i="8"/>
  <c r="J271" i="7"/>
  <c r="I271" i="7"/>
  <c r="H271" i="7"/>
  <c r="G271" i="7"/>
  <c r="F271" i="7"/>
  <c r="E271" i="7"/>
  <c r="D271" i="7"/>
  <c r="J267" i="7"/>
  <c r="I267" i="7"/>
  <c r="H267" i="7"/>
  <c r="G267" i="7"/>
  <c r="F267" i="7"/>
  <c r="E267" i="7"/>
  <c r="D267" i="7"/>
  <c r="J266" i="7"/>
  <c r="I266" i="7"/>
  <c r="H266" i="7"/>
  <c r="G266" i="7"/>
  <c r="F266" i="7"/>
  <c r="E266" i="7"/>
  <c r="D266" i="7"/>
  <c r="J265" i="7"/>
  <c r="I265" i="7"/>
  <c r="H265" i="7"/>
  <c r="G265" i="7"/>
  <c r="F265" i="7"/>
  <c r="E265" i="7"/>
  <c r="D265" i="7"/>
  <c r="J132" i="7"/>
  <c r="I132" i="7"/>
  <c r="H132" i="7"/>
  <c r="G132" i="7"/>
  <c r="F132" i="7"/>
  <c r="E132" i="7"/>
  <c r="D132" i="7"/>
  <c r="J131" i="7"/>
  <c r="I131" i="7"/>
  <c r="H131" i="7"/>
  <c r="G131" i="7"/>
  <c r="F131" i="7"/>
  <c r="E131" i="7"/>
  <c r="D131" i="7"/>
  <c r="J130" i="7"/>
  <c r="I130" i="7"/>
  <c r="H130" i="7"/>
  <c r="G130" i="7"/>
  <c r="F130" i="7"/>
  <c r="E130" i="7"/>
  <c r="D130" i="7"/>
  <c r="J129" i="7"/>
  <c r="I129" i="7"/>
  <c r="H129" i="7"/>
  <c r="G129" i="7"/>
  <c r="F129" i="7"/>
  <c r="E129" i="7"/>
  <c r="D129" i="7"/>
  <c r="J128" i="7"/>
  <c r="I128" i="7"/>
  <c r="H128" i="7"/>
  <c r="G128" i="7"/>
  <c r="F128" i="7"/>
  <c r="E128" i="7"/>
  <c r="D128" i="7"/>
  <c r="J127" i="7"/>
  <c r="I127" i="7"/>
  <c r="H127" i="7"/>
  <c r="G127" i="7"/>
  <c r="F127" i="7"/>
  <c r="E127" i="7"/>
  <c r="D127" i="7"/>
  <c r="J126" i="7"/>
  <c r="I126" i="7"/>
  <c r="H126" i="7"/>
  <c r="G126" i="7"/>
  <c r="F126" i="7"/>
  <c r="E126" i="7"/>
  <c r="D126" i="7"/>
  <c r="J133" i="7"/>
  <c r="D133" i="7"/>
  <c r="J75" i="7"/>
  <c r="I75" i="7"/>
  <c r="H75" i="7"/>
  <c r="G75" i="7"/>
  <c r="F75" i="7"/>
  <c r="E75" i="7"/>
  <c r="D75" i="7"/>
  <c r="J74" i="7"/>
  <c r="I74" i="7"/>
  <c r="H74" i="7"/>
  <c r="G74" i="7"/>
  <c r="F74" i="7"/>
  <c r="E74" i="7"/>
  <c r="D74" i="7"/>
  <c r="J73" i="7"/>
  <c r="I73" i="7"/>
  <c r="H73" i="7"/>
  <c r="G73" i="7"/>
  <c r="F73" i="7"/>
  <c r="E73" i="7"/>
  <c r="D73" i="7"/>
  <c r="K34" i="7"/>
  <c r="K283" i="7"/>
  <c r="J34" i="7"/>
  <c r="J283" i="7"/>
  <c r="I34" i="7"/>
  <c r="I283" i="7"/>
  <c r="H34" i="7"/>
  <c r="H283" i="7"/>
  <c r="G34" i="7"/>
  <c r="G283" i="7"/>
  <c r="F34" i="7"/>
  <c r="F283" i="7"/>
  <c r="E34" i="7"/>
  <c r="E283" i="7"/>
  <c r="D34" i="7"/>
  <c r="D283" i="7"/>
  <c r="K25" i="7"/>
  <c r="K147" i="7"/>
  <c r="J25" i="7"/>
  <c r="J147" i="7" s="1"/>
  <c r="I25" i="7"/>
  <c r="I147" i="7"/>
  <c r="H25" i="7"/>
  <c r="H147" i="7" s="1"/>
  <c r="G25" i="7"/>
  <c r="G147" i="7"/>
  <c r="F25" i="7"/>
  <c r="F147" i="7" s="1"/>
  <c r="E25" i="7"/>
  <c r="E147" i="7"/>
  <c r="D25" i="7"/>
  <c r="D147" i="7" s="1"/>
  <c r="K16" i="7"/>
  <c r="J16" i="7"/>
  <c r="I16" i="7"/>
  <c r="H16" i="7"/>
  <c r="G16" i="7"/>
  <c r="F16" i="7"/>
  <c r="E16" i="7"/>
  <c r="D16" i="7"/>
  <c r="D86" i="7" s="1"/>
  <c r="J264" i="6"/>
  <c r="I264" i="6"/>
  <c r="H264" i="6"/>
  <c r="G264" i="6"/>
  <c r="F264" i="6"/>
  <c r="E264" i="6"/>
  <c r="D264" i="6"/>
  <c r="J260" i="6"/>
  <c r="I260" i="6"/>
  <c r="H260" i="6"/>
  <c r="G260" i="6"/>
  <c r="F260" i="6"/>
  <c r="E260" i="6"/>
  <c r="D260" i="6"/>
  <c r="J259" i="6"/>
  <c r="I259" i="6"/>
  <c r="H259" i="6"/>
  <c r="G259" i="6"/>
  <c r="F259" i="6"/>
  <c r="E259" i="6"/>
  <c r="D259" i="6"/>
  <c r="J258" i="6"/>
  <c r="I258" i="6"/>
  <c r="H258" i="6"/>
  <c r="G258" i="6"/>
  <c r="F258" i="6"/>
  <c r="E258" i="6"/>
  <c r="D258" i="6"/>
  <c r="J132" i="6"/>
  <c r="I132" i="6"/>
  <c r="H132" i="6"/>
  <c r="G132" i="6"/>
  <c r="F132" i="6"/>
  <c r="E132" i="6"/>
  <c r="D132" i="6"/>
  <c r="J131" i="6"/>
  <c r="I131" i="6"/>
  <c r="H131" i="6"/>
  <c r="G131" i="6"/>
  <c r="F131" i="6"/>
  <c r="E131" i="6"/>
  <c r="D131" i="6"/>
  <c r="J130" i="6"/>
  <c r="I130" i="6"/>
  <c r="H130" i="6"/>
  <c r="G130" i="6"/>
  <c r="F130" i="6"/>
  <c r="E130" i="6"/>
  <c r="D130" i="6"/>
  <c r="J129" i="6"/>
  <c r="I129" i="6"/>
  <c r="H129" i="6"/>
  <c r="G129" i="6"/>
  <c r="F129" i="6"/>
  <c r="E129" i="6"/>
  <c r="D129" i="6"/>
  <c r="J128" i="6"/>
  <c r="I128" i="6"/>
  <c r="H128" i="6"/>
  <c r="G128" i="6"/>
  <c r="F128" i="6"/>
  <c r="E128" i="6"/>
  <c r="D128" i="6"/>
  <c r="J127" i="6"/>
  <c r="I127" i="6"/>
  <c r="H127" i="6"/>
  <c r="G127" i="6"/>
  <c r="F127" i="6"/>
  <c r="E127" i="6"/>
  <c r="D127" i="6"/>
  <c r="J126" i="6"/>
  <c r="I126" i="6"/>
  <c r="H126" i="6"/>
  <c r="G126" i="6"/>
  <c r="F126" i="6"/>
  <c r="E126" i="6"/>
  <c r="D126" i="6"/>
  <c r="J125" i="6"/>
  <c r="I125" i="6"/>
  <c r="H125" i="6"/>
  <c r="G125" i="6"/>
  <c r="F125" i="6"/>
  <c r="E125" i="6"/>
  <c r="D125" i="6"/>
  <c r="J77" i="6"/>
  <c r="I77" i="6"/>
  <c r="H77" i="6"/>
  <c r="G77" i="6"/>
  <c r="F77" i="6"/>
  <c r="E77" i="6"/>
  <c r="D77" i="6"/>
  <c r="J76" i="6"/>
  <c r="I76" i="6"/>
  <c r="H76" i="6"/>
  <c r="G76" i="6"/>
  <c r="F76" i="6"/>
  <c r="E76" i="6"/>
  <c r="D76" i="6"/>
  <c r="J75" i="6"/>
  <c r="I75" i="6"/>
  <c r="H75" i="6"/>
  <c r="G75" i="6"/>
  <c r="F75" i="6"/>
  <c r="E75" i="6"/>
  <c r="D75" i="6"/>
  <c r="K35" i="6"/>
  <c r="K279" i="6"/>
  <c r="J35" i="6"/>
  <c r="J279" i="6"/>
  <c r="I35" i="6"/>
  <c r="I279" i="6"/>
  <c r="H35" i="6"/>
  <c r="H279" i="6"/>
  <c r="G35" i="6"/>
  <c r="G279" i="6"/>
  <c r="F35" i="6"/>
  <c r="F279" i="6"/>
  <c r="E35" i="6"/>
  <c r="E279" i="6"/>
  <c r="D35" i="6"/>
  <c r="F277" i="6"/>
  <c r="K26" i="6"/>
  <c r="K133" i="6"/>
  <c r="J26" i="6"/>
  <c r="J147" i="6"/>
  <c r="I26" i="6"/>
  <c r="I147" i="6" s="1"/>
  <c r="H26" i="6"/>
  <c r="H147" i="6"/>
  <c r="G26" i="6"/>
  <c r="G147" i="6" s="1"/>
  <c r="F26" i="6"/>
  <c r="F147" i="6"/>
  <c r="E26" i="6"/>
  <c r="E147" i="6" s="1"/>
  <c r="D26" i="6"/>
  <c r="D147" i="6"/>
  <c r="K16" i="6"/>
  <c r="K78" i="6" s="1"/>
  <c r="K87" i="6"/>
  <c r="J16" i="6"/>
  <c r="J87" i="6"/>
  <c r="I16" i="6"/>
  <c r="I87" i="6"/>
  <c r="H16" i="6"/>
  <c r="H87" i="6"/>
  <c r="G16" i="6"/>
  <c r="G87" i="6"/>
  <c r="F16" i="6"/>
  <c r="F87" i="6"/>
  <c r="E16" i="6"/>
  <c r="E87" i="6"/>
  <c r="D16" i="6"/>
  <c r="D87" i="6"/>
  <c r="K69" i="5"/>
  <c r="J69" i="5"/>
  <c r="I69" i="5"/>
  <c r="H69" i="5"/>
  <c r="G69" i="5"/>
  <c r="F69" i="5"/>
  <c r="E69" i="5"/>
  <c r="K68" i="5"/>
  <c r="J68" i="5"/>
  <c r="I68" i="5"/>
  <c r="H68" i="5"/>
  <c r="G68" i="5"/>
  <c r="F68" i="5"/>
  <c r="E68" i="5"/>
  <c r="K67" i="5"/>
  <c r="J67" i="5"/>
  <c r="I67" i="5"/>
  <c r="H67" i="5"/>
  <c r="G67" i="5"/>
  <c r="F67" i="5"/>
  <c r="E67" i="5"/>
  <c r="K66" i="5"/>
  <c r="J66" i="5"/>
  <c r="I66" i="5"/>
  <c r="H66" i="5"/>
  <c r="G66" i="5"/>
  <c r="F66" i="5"/>
  <c r="E66" i="5"/>
  <c r="K65" i="5"/>
  <c r="J65" i="5"/>
  <c r="I65" i="5"/>
  <c r="H65" i="5"/>
  <c r="G65" i="5"/>
  <c r="F65" i="5"/>
  <c r="E65" i="5"/>
  <c r="K64" i="5"/>
  <c r="J64" i="5"/>
  <c r="I64" i="5"/>
  <c r="H64" i="5"/>
  <c r="G64" i="5"/>
  <c r="F64" i="5"/>
  <c r="E64" i="5"/>
  <c r="K63" i="5"/>
  <c r="J63" i="5"/>
  <c r="I63" i="5"/>
  <c r="H63" i="5"/>
  <c r="G63" i="5"/>
  <c r="F63" i="5"/>
  <c r="E63" i="5"/>
  <c r="K62" i="5"/>
  <c r="J62" i="5"/>
  <c r="I62" i="5"/>
  <c r="H62" i="5"/>
  <c r="G62" i="5"/>
  <c r="F62" i="5"/>
  <c r="E62" i="5"/>
  <c r="L22" i="5"/>
  <c r="K22" i="5"/>
  <c r="K86" i="5" s="1"/>
  <c r="J22" i="5"/>
  <c r="I22" i="5"/>
  <c r="I86" i="5"/>
  <c r="H22" i="5"/>
  <c r="G22" i="5"/>
  <c r="G86" i="5" s="1"/>
  <c r="F22" i="5"/>
  <c r="E22" i="5"/>
  <c r="E86" i="5"/>
  <c r="J208" i="3"/>
  <c r="I208" i="3"/>
  <c r="H208" i="3"/>
  <c r="G208" i="3"/>
  <c r="F208" i="3"/>
  <c r="E208" i="3"/>
  <c r="D208" i="3"/>
  <c r="J207" i="3"/>
  <c r="I207" i="3"/>
  <c r="H207" i="3"/>
  <c r="G207" i="3"/>
  <c r="F207" i="3"/>
  <c r="E207" i="3"/>
  <c r="D207" i="3"/>
  <c r="J206" i="3"/>
  <c r="I206" i="3"/>
  <c r="H206" i="3"/>
  <c r="G206" i="3"/>
  <c r="F206" i="3"/>
  <c r="E206" i="3"/>
  <c r="D206" i="3"/>
  <c r="J159" i="3"/>
  <c r="I159" i="3"/>
  <c r="H159" i="3"/>
  <c r="G159" i="3"/>
  <c r="F159" i="3"/>
  <c r="E159" i="3"/>
  <c r="D159" i="3"/>
  <c r="J158" i="3"/>
  <c r="I158" i="3"/>
  <c r="H158" i="3"/>
  <c r="G158" i="3"/>
  <c r="F158" i="3"/>
  <c r="E158" i="3"/>
  <c r="D158" i="3"/>
  <c r="J157" i="3"/>
  <c r="I157" i="3"/>
  <c r="H157" i="3"/>
  <c r="G157" i="3"/>
  <c r="F157" i="3"/>
  <c r="E157" i="3"/>
  <c r="D157" i="3"/>
  <c r="J156" i="3"/>
  <c r="I156" i="3"/>
  <c r="H156" i="3"/>
  <c r="G156" i="3"/>
  <c r="F156" i="3"/>
  <c r="E156" i="3"/>
  <c r="D156" i="3"/>
  <c r="J155" i="3"/>
  <c r="I155" i="3"/>
  <c r="H155" i="3"/>
  <c r="G155" i="3"/>
  <c r="F155" i="3"/>
  <c r="E155" i="3"/>
  <c r="D155" i="3"/>
  <c r="J75" i="3"/>
  <c r="I75" i="3"/>
  <c r="H75" i="3"/>
  <c r="G75" i="3"/>
  <c r="F75" i="3"/>
  <c r="E75" i="3"/>
  <c r="D75" i="3"/>
  <c r="J74" i="3"/>
  <c r="I74" i="3"/>
  <c r="H74" i="3"/>
  <c r="G74" i="3"/>
  <c r="J73" i="3"/>
  <c r="I73" i="3"/>
  <c r="H73" i="3"/>
  <c r="G73" i="3"/>
  <c r="F73" i="3"/>
  <c r="E73" i="3"/>
  <c r="D73" i="3"/>
  <c r="J72" i="3"/>
  <c r="I72" i="3"/>
  <c r="H72" i="3"/>
  <c r="G72" i="3"/>
  <c r="F72" i="3"/>
  <c r="E72" i="3"/>
  <c r="D72" i="3"/>
  <c r="J71" i="3"/>
  <c r="I71" i="3"/>
  <c r="H71" i="3"/>
  <c r="G71" i="3"/>
  <c r="F71" i="3"/>
  <c r="E71" i="3"/>
  <c r="D71" i="3"/>
  <c r="K30" i="3"/>
  <c r="K38" i="3" s="1"/>
  <c r="J30" i="3"/>
  <c r="J38" i="3" s="1"/>
  <c r="I30" i="3"/>
  <c r="I38" i="3" s="1"/>
  <c r="H30" i="3"/>
  <c r="H38" i="3" s="1"/>
  <c r="G30" i="3"/>
  <c r="G38" i="3" s="1"/>
  <c r="F30" i="3"/>
  <c r="F38" i="3" s="1"/>
  <c r="E30" i="3"/>
  <c r="E38" i="3" s="1"/>
  <c r="D30" i="3"/>
  <c r="D38" i="3" s="1"/>
  <c r="K25" i="3"/>
  <c r="K172" i="3" s="1"/>
  <c r="J25" i="3"/>
  <c r="J172" i="3" s="1"/>
  <c r="I25" i="3"/>
  <c r="I172" i="3" s="1"/>
  <c r="H25" i="3"/>
  <c r="H172" i="3" s="1"/>
  <c r="G25" i="3"/>
  <c r="G172" i="3" s="1"/>
  <c r="F25" i="3"/>
  <c r="F172" i="3" s="1"/>
  <c r="E25" i="3"/>
  <c r="E172" i="3" s="1"/>
  <c r="D25" i="3"/>
  <c r="D172" i="3" s="1"/>
  <c r="K18" i="3"/>
  <c r="K88" i="3" s="1"/>
  <c r="J18" i="3"/>
  <c r="J88" i="3" s="1"/>
  <c r="I18" i="3"/>
  <c r="I88" i="3" s="1"/>
  <c r="H18" i="3"/>
  <c r="H88" i="3" s="1"/>
  <c r="G18" i="3"/>
  <c r="G88" i="3" s="1"/>
  <c r="F18" i="3"/>
  <c r="F88" i="3" s="1"/>
  <c r="E18" i="3"/>
  <c r="E88" i="3" s="1"/>
  <c r="D18" i="3"/>
  <c r="D88" i="3" s="1"/>
  <c r="K189" i="2"/>
  <c r="J189" i="2"/>
  <c r="I189" i="2"/>
  <c r="H189" i="2"/>
  <c r="G189" i="2"/>
  <c r="F189" i="2"/>
  <c r="E189" i="2"/>
  <c r="K188" i="2"/>
  <c r="J188" i="2"/>
  <c r="I188" i="2"/>
  <c r="H188" i="2"/>
  <c r="G188" i="2"/>
  <c r="F188" i="2"/>
  <c r="E188" i="2"/>
  <c r="K187" i="2"/>
  <c r="J187" i="2"/>
  <c r="I187" i="2"/>
  <c r="H187" i="2"/>
  <c r="G187" i="2"/>
  <c r="F187" i="2"/>
  <c r="E187" i="2"/>
  <c r="K143" i="2"/>
  <c r="J143" i="2"/>
  <c r="I143" i="2"/>
  <c r="H143" i="2"/>
  <c r="G143" i="2"/>
  <c r="F143" i="2"/>
  <c r="E143" i="2"/>
  <c r="K142" i="2"/>
  <c r="J142" i="2"/>
  <c r="I142" i="2"/>
  <c r="H142" i="2"/>
  <c r="G142" i="2"/>
  <c r="F142" i="2"/>
  <c r="E142" i="2"/>
  <c r="K141" i="2"/>
  <c r="J141" i="2"/>
  <c r="I141" i="2"/>
  <c r="H141" i="2"/>
  <c r="G141" i="2"/>
  <c r="F141" i="2"/>
  <c r="E141" i="2"/>
  <c r="K66" i="2"/>
  <c r="J66" i="2"/>
  <c r="I66" i="2"/>
  <c r="H66" i="2"/>
  <c r="G66" i="2"/>
  <c r="F66" i="2"/>
  <c r="E66" i="2"/>
  <c r="K65" i="2"/>
  <c r="J65" i="2"/>
  <c r="I65" i="2"/>
  <c r="H65" i="2"/>
  <c r="G65" i="2"/>
  <c r="F65" i="2"/>
  <c r="E65" i="2"/>
  <c r="K64" i="2"/>
  <c r="J64" i="2"/>
  <c r="I64" i="2"/>
  <c r="H64" i="2"/>
  <c r="G64" i="2"/>
  <c r="F64" i="2"/>
  <c r="E64" i="2"/>
  <c r="K63" i="2"/>
  <c r="J63" i="2"/>
  <c r="I63" i="2"/>
  <c r="H63" i="2"/>
  <c r="G63" i="2"/>
  <c r="F63" i="2"/>
  <c r="E63" i="2"/>
  <c r="K62" i="2"/>
  <c r="J62" i="2"/>
  <c r="I62" i="2"/>
  <c r="H62" i="2"/>
  <c r="G62" i="2"/>
  <c r="F62" i="2"/>
  <c r="E62" i="2"/>
  <c r="K61" i="2"/>
  <c r="J61" i="2"/>
  <c r="I61" i="2"/>
  <c r="H61" i="2"/>
  <c r="G61" i="2"/>
  <c r="F61" i="2"/>
  <c r="E61" i="2"/>
  <c r="L28" i="2"/>
  <c r="L200" i="2" s="1"/>
  <c r="K28" i="2"/>
  <c r="K200" i="2" s="1"/>
  <c r="J28" i="2"/>
  <c r="J200" i="2" s="1"/>
  <c r="J201" i="2" s="1"/>
  <c r="I28" i="2"/>
  <c r="I200" i="2" s="1"/>
  <c r="H28" i="2"/>
  <c r="H200" i="2" s="1"/>
  <c r="G28" i="2"/>
  <c r="G200" i="2" s="1"/>
  <c r="F28" i="2"/>
  <c r="F200" i="2" s="1"/>
  <c r="F201" i="2" s="1"/>
  <c r="E28" i="2"/>
  <c r="E200" i="2" s="1"/>
  <c r="L23" i="2"/>
  <c r="L153" i="2" s="1"/>
  <c r="K23" i="2"/>
  <c r="K153" i="2" s="1"/>
  <c r="J23" i="2"/>
  <c r="J153" i="2" s="1"/>
  <c r="I23" i="2"/>
  <c r="I153" i="2" s="1"/>
  <c r="H23" i="2"/>
  <c r="H153" i="2" s="1"/>
  <c r="H154" i="2" s="1"/>
  <c r="G23" i="2"/>
  <c r="G153" i="2" s="1"/>
  <c r="F23" i="2"/>
  <c r="F153" i="2" s="1"/>
  <c r="E23" i="2"/>
  <c r="E153" i="2" s="1"/>
  <c r="L18" i="2"/>
  <c r="L75" i="2" s="1"/>
  <c r="L81" i="2" s="1"/>
  <c r="K18" i="2"/>
  <c r="K80" i="2" s="1"/>
  <c r="J18" i="2"/>
  <c r="J80" i="2" s="1"/>
  <c r="I18" i="2"/>
  <c r="I80" i="2" s="1"/>
  <c r="H18" i="2"/>
  <c r="H80" i="2" s="1"/>
  <c r="H81" i="2" s="1"/>
  <c r="G18" i="2"/>
  <c r="G80" i="2" s="1"/>
  <c r="F18" i="2"/>
  <c r="F80" i="2" s="1"/>
  <c r="E18" i="2"/>
  <c r="E80" i="2" s="1"/>
  <c r="F52" i="8"/>
  <c r="H52" i="8"/>
  <c r="J52" i="8"/>
  <c r="F53" i="8"/>
  <c r="H53" i="8"/>
  <c r="J53" i="8"/>
  <c r="E45" i="8"/>
  <c r="G45" i="8"/>
  <c r="I45" i="8"/>
  <c r="K45" i="8"/>
  <c r="E46" i="8"/>
  <c r="G46" i="8"/>
  <c r="I46" i="8"/>
  <c r="K46" i="8"/>
  <c r="E47" i="8"/>
  <c r="G47" i="8"/>
  <c r="I47" i="8"/>
  <c r="K47" i="8"/>
  <c r="E48" i="8"/>
  <c r="G48" i="8"/>
  <c r="I48" i="8"/>
  <c r="K48" i="8"/>
  <c r="E49" i="8"/>
  <c r="G49" i="8"/>
  <c r="I49" i="8"/>
  <c r="K49" i="8"/>
  <c r="E50" i="8"/>
  <c r="G50" i="8"/>
  <c r="I50" i="8"/>
  <c r="K50" i="8"/>
  <c r="E51" i="8"/>
  <c r="G51" i="8"/>
  <c r="I51" i="8"/>
  <c r="K51" i="8"/>
  <c r="D42" i="16"/>
  <c r="F42" i="16"/>
  <c r="H42" i="16"/>
  <c r="J42" i="16"/>
  <c r="E133" i="7"/>
  <c r="G133" i="7"/>
  <c r="I133" i="7"/>
  <c r="D272" i="7"/>
  <c r="H272" i="7"/>
  <c r="J272" i="7"/>
  <c r="E70" i="5"/>
  <c r="I70" i="5"/>
  <c r="E27" i="16"/>
  <c r="G27" i="16"/>
  <c r="I27" i="16"/>
  <c r="K27" i="16"/>
  <c r="E28" i="16"/>
  <c r="G28" i="16"/>
  <c r="I28" i="16"/>
  <c r="K28" i="16"/>
  <c r="E29" i="16"/>
  <c r="G29" i="16"/>
  <c r="I29" i="16"/>
  <c r="K29" i="16"/>
  <c r="E30" i="16"/>
  <c r="G30" i="16"/>
  <c r="I30" i="16"/>
  <c r="K30" i="16"/>
  <c r="E42" i="16"/>
  <c r="G42" i="16"/>
  <c r="I42" i="16"/>
  <c r="D27" i="16"/>
  <c r="F27" i="16"/>
  <c r="H27" i="16"/>
  <c r="J27" i="16"/>
  <c r="D28" i="16"/>
  <c r="F28" i="16"/>
  <c r="H28" i="16"/>
  <c r="J28" i="16"/>
  <c r="D29" i="16"/>
  <c r="F29" i="16"/>
  <c r="H29" i="16"/>
  <c r="J29" i="16"/>
  <c r="E43" i="7"/>
  <c r="G43" i="7"/>
  <c r="I43" i="7"/>
  <c r="K43" i="7"/>
  <c r="D76" i="7"/>
  <c r="F76" i="7"/>
  <c r="H76" i="7"/>
  <c r="J76" i="7"/>
  <c r="E84" i="7"/>
  <c r="G84" i="7"/>
  <c r="I84" i="7"/>
  <c r="K84" i="7"/>
  <c r="E85" i="7"/>
  <c r="G85" i="7"/>
  <c r="I85" i="7"/>
  <c r="K85" i="7"/>
  <c r="E86" i="7"/>
  <c r="G86" i="7"/>
  <c r="I86" i="7"/>
  <c r="K86" i="7"/>
  <c r="E141" i="7"/>
  <c r="E148" i="7" s="1"/>
  <c r="G141" i="7"/>
  <c r="G148" i="7" s="1"/>
  <c r="I141" i="7"/>
  <c r="I148" i="7" s="1"/>
  <c r="K141" i="7"/>
  <c r="K148" i="7" s="1"/>
  <c r="E142" i="7"/>
  <c r="G142" i="7"/>
  <c r="I142" i="7"/>
  <c r="K142" i="7"/>
  <c r="E143" i="7"/>
  <c r="G143" i="7"/>
  <c r="I143" i="7"/>
  <c r="K143" i="7"/>
  <c r="E144" i="7"/>
  <c r="G144" i="7"/>
  <c r="I144" i="7"/>
  <c r="K144" i="7"/>
  <c r="E145" i="7"/>
  <c r="G145" i="7"/>
  <c r="I145" i="7"/>
  <c r="K145" i="7"/>
  <c r="E146" i="7"/>
  <c r="G146" i="7"/>
  <c r="I146" i="7"/>
  <c r="K146" i="7"/>
  <c r="D280" i="7"/>
  <c r="F280" i="7"/>
  <c r="H280" i="7"/>
  <c r="J280" i="7"/>
  <c r="D281" i="7"/>
  <c r="F281" i="7"/>
  <c r="H281" i="7"/>
  <c r="J281" i="7"/>
  <c r="D282" i="7"/>
  <c r="F282" i="7"/>
  <c r="H282" i="7"/>
  <c r="J282" i="7"/>
  <c r="D285" i="7"/>
  <c r="F285" i="7"/>
  <c r="H285" i="7"/>
  <c r="J285" i="7"/>
  <c r="D286" i="7"/>
  <c r="F286" i="7"/>
  <c r="H286" i="7"/>
  <c r="J286" i="7"/>
  <c r="E76" i="7"/>
  <c r="G76" i="7"/>
  <c r="I76" i="7"/>
  <c r="D84" i="7"/>
  <c r="F84" i="7"/>
  <c r="H84" i="7"/>
  <c r="J84" i="7"/>
  <c r="D85" i="7"/>
  <c r="F85" i="7"/>
  <c r="H85" i="7"/>
  <c r="J85" i="7"/>
  <c r="F86" i="7"/>
  <c r="H86" i="7"/>
  <c r="J86" i="7"/>
  <c r="D141" i="7"/>
  <c r="D148" i="7" s="1"/>
  <c r="F141" i="7"/>
  <c r="F148" i="7" s="1"/>
  <c r="H141" i="7"/>
  <c r="H148" i="7" s="1"/>
  <c r="J141" i="7"/>
  <c r="J148" i="7" s="1"/>
  <c r="D142" i="7"/>
  <c r="F142" i="7"/>
  <c r="H142" i="7"/>
  <c r="J142" i="7"/>
  <c r="D143" i="7"/>
  <c r="F143" i="7"/>
  <c r="H143" i="7"/>
  <c r="J143" i="7"/>
  <c r="D144" i="7"/>
  <c r="F144" i="7"/>
  <c r="H144" i="7"/>
  <c r="J144" i="7"/>
  <c r="D145" i="7"/>
  <c r="F145" i="7"/>
  <c r="H145" i="7"/>
  <c r="J145" i="7"/>
  <c r="D146" i="7"/>
  <c r="F146" i="7"/>
  <c r="H146" i="7"/>
  <c r="J146" i="7"/>
  <c r="E280" i="7"/>
  <c r="G280" i="7"/>
  <c r="I280" i="7"/>
  <c r="K280" i="7"/>
  <c r="E281" i="7"/>
  <c r="G281" i="7"/>
  <c r="I281" i="7"/>
  <c r="K281" i="7"/>
  <c r="E282" i="7"/>
  <c r="G282" i="7"/>
  <c r="I282" i="7"/>
  <c r="K282" i="7"/>
  <c r="E285" i="7"/>
  <c r="G285" i="7"/>
  <c r="I285" i="7"/>
  <c r="K285" i="7"/>
  <c r="E44" i="6"/>
  <c r="G44" i="6"/>
  <c r="I44" i="6"/>
  <c r="K44" i="6"/>
  <c r="D78" i="6"/>
  <c r="F78" i="6"/>
  <c r="H78" i="6"/>
  <c r="J78" i="6"/>
  <c r="E85" i="6"/>
  <c r="G85" i="6"/>
  <c r="I85" i="6"/>
  <c r="K85" i="6"/>
  <c r="E86" i="6"/>
  <c r="G86" i="6"/>
  <c r="I86" i="6"/>
  <c r="K86" i="6"/>
  <c r="E133" i="6"/>
  <c r="G133" i="6"/>
  <c r="I133" i="6"/>
  <c r="D140" i="6"/>
  <c r="D148" i="6" s="1"/>
  <c r="F140" i="6"/>
  <c r="F148" i="6" s="1"/>
  <c r="H140" i="6"/>
  <c r="H148" i="6" s="1"/>
  <c r="J140" i="6"/>
  <c r="J148" i="6" s="1"/>
  <c r="D141" i="6"/>
  <c r="F141" i="6"/>
  <c r="H141" i="6"/>
  <c r="J141" i="6"/>
  <c r="D142" i="6"/>
  <c r="F142" i="6"/>
  <c r="H142" i="6"/>
  <c r="J142" i="6"/>
  <c r="D143" i="6"/>
  <c r="F143" i="6"/>
  <c r="H143" i="6"/>
  <c r="J143" i="6"/>
  <c r="D144" i="6"/>
  <c r="F144" i="6"/>
  <c r="H144" i="6"/>
  <c r="J144" i="6"/>
  <c r="D145" i="6"/>
  <c r="F145" i="6"/>
  <c r="H145" i="6"/>
  <c r="J145" i="6"/>
  <c r="D146" i="6"/>
  <c r="F146" i="6"/>
  <c r="H146" i="6"/>
  <c r="J146" i="6"/>
  <c r="D265" i="6"/>
  <c r="F265" i="6"/>
  <c r="H265" i="6"/>
  <c r="J265" i="6"/>
  <c r="E273" i="6"/>
  <c r="G273" i="6"/>
  <c r="I273" i="6"/>
  <c r="K273" i="6"/>
  <c r="E274" i="6"/>
  <c r="G274" i="6"/>
  <c r="I274" i="6"/>
  <c r="K274" i="6"/>
  <c r="E275" i="6"/>
  <c r="G275" i="6"/>
  <c r="I275" i="6"/>
  <c r="K275" i="6"/>
  <c r="E278" i="6"/>
  <c r="G278" i="6"/>
  <c r="I278" i="6"/>
  <c r="K278" i="6"/>
  <c r="D44" i="6"/>
  <c r="F44" i="6"/>
  <c r="H44" i="6"/>
  <c r="J44" i="6"/>
  <c r="E78" i="6"/>
  <c r="G78" i="6"/>
  <c r="I78" i="6"/>
  <c r="D85" i="6"/>
  <c r="F85" i="6"/>
  <c r="H85" i="6"/>
  <c r="J85" i="6"/>
  <c r="D86" i="6"/>
  <c r="F86" i="6"/>
  <c r="H86" i="6"/>
  <c r="J86" i="6"/>
  <c r="D133" i="6"/>
  <c r="F133" i="6"/>
  <c r="H133" i="6"/>
  <c r="J133" i="6"/>
  <c r="E140" i="6"/>
  <c r="E148" i="6" s="1"/>
  <c r="G140" i="6"/>
  <c r="G148" i="6" s="1"/>
  <c r="I140" i="6"/>
  <c r="I148" i="6" s="1"/>
  <c r="K140" i="6"/>
  <c r="E141" i="6"/>
  <c r="G141" i="6"/>
  <c r="I141" i="6"/>
  <c r="K141" i="6"/>
  <c r="E142" i="6"/>
  <c r="G142" i="6"/>
  <c r="I142" i="6"/>
  <c r="K142" i="6"/>
  <c r="E143" i="6"/>
  <c r="G143" i="6"/>
  <c r="I143" i="6"/>
  <c r="K143" i="6"/>
  <c r="E144" i="6"/>
  <c r="G144" i="6"/>
  <c r="I144" i="6"/>
  <c r="K144" i="6"/>
  <c r="E145" i="6"/>
  <c r="G145" i="6"/>
  <c r="I145" i="6"/>
  <c r="K145" i="6"/>
  <c r="E146" i="6"/>
  <c r="G146" i="6"/>
  <c r="I146" i="6"/>
  <c r="K146" i="6"/>
  <c r="E265" i="6"/>
  <c r="G265" i="6"/>
  <c r="I265" i="6"/>
  <c r="D273" i="6"/>
  <c r="F273" i="6"/>
  <c r="H273" i="6"/>
  <c r="J273" i="6"/>
  <c r="D274" i="6"/>
  <c r="F274" i="6"/>
  <c r="H274" i="6"/>
  <c r="J274" i="6"/>
  <c r="D275" i="6"/>
  <c r="F275" i="6"/>
  <c r="H275" i="6"/>
  <c r="J275" i="6"/>
  <c r="D278" i="6"/>
  <c r="F278" i="6"/>
  <c r="H278" i="6"/>
  <c r="J278" i="6"/>
  <c r="F70" i="5"/>
  <c r="H70" i="5"/>
  <c r="J70" i="5"/>
  <c r="F79" i="5"/>
  <c r="H79" i="5"/>
  <c r="J79" i="5"/>
  <c r="J87" i="5" s="1"/>
  <c r="L79" i="5"/>
  <c r="F80" i="5"/>
  <c r="H80" i="5"/>
  <c r="J80" i="5"/>
  <c r="L80" i="5"/>
  <c r="F81" i="5"/>
  <c r="H81" i="5"/>
  <c r="J81" i="5"/>
  <c r="L81" i="5"/>
  <c r="F82" i="5"/>
  <c r="H82" i="5"/>
  <c r="J82" i="5"/>
  <c r="L82" i="5"/>
  <c r="F83" i="5"/>
  <c r="H83" i="5"/>
  <c r="J83" i="5"/>
  <c r="L83" i="5"/>
  <c r="F84" i="5"/>
  <c r="H84" i="5"/>
  <c r="J84" i="5"/>
  <c r="L84" i="5"/>
  <c r="F85" i="5"/>
  <c r="H85" i="5"/>
  <c r="J85" i="5"/>
  <c r="L85" i="5"/>
  <c r="F86" i="5"/>
  <c r="H86" i="5"/>
  <c r="J86" i="5"/>
  <c r="L86" i="5"/>
  <c r="E79" i="5"/>
  <c r="E87" i="5" s="1"/>
  <c r="G79" i="5"/>
  <c r="I79" i="5"/>
  <c r="K79" i="5"/>
  <c r="E80" i="5"/>
  <c r="G80" i="5"/>
  <c r="I80" i="5"/>
  <c r="K80" i="5"/>
  <c r="E81" i="5"/>
  <c r="G81" i="5"/>
  <c r="I81" i="5"/>
  <c r="K81" i="5"/>
  <c r="E82" i="5"/>
  <c r="G82" i="5"/>
  <c r="I82" i="5"/>
  <c r="K82" i="5"/>
  <c r="E83" i="5"/>
  <c r="G83" i="5"/>
  <c r="I83" i="5"/>
  <c r="K83" i="5"/>
  <c r="E84" i="5"/>
  <c r="G84" i="5"/>
  <c r="I84" i="5"/>
  <c r="K84" i="5"/>
  <c r="E85" i="5"/>
  <c r="G85" i="5"/>
  <c r="I85" i="5"/>
  <c r="K85" i="5"/>
  <c r="D76" i="3"/>
  <c r="H76" i="3"/>
  <c r="E84" i="3"/>
  <c r="I84" i="3"/>
  <c r="E85" i="3"/>
  <c r="I85" i="3"/>
  <c r="E86" i="3"/>
  <c r="I86" i="3"/>
  <c r="E87" i="3"/>
  <c r="I87" i="3"/>
  <c r="D160" i="3"/>
  <c r="H160" i="3"/>
  <c r="E168" i="3"/>
  <c r="I168" i="3"/>
  <c r="E169" i="3"/>
  <c r="I169" i="3"/>
  <c r="E170" i="3"/>
  <c r="I170" i="3"/>
  <c r="E171" i="3"/>
  <c r="I171" i="3"/>
  <c r="D209" i="3"/>
  <c r="H209" i="3"/>
  <c r="E217" i="3"/>
  <c r="I217" i="3"/>
  <c r="E218" i="3"/>
  <c r="I218" i="3"/>
  <c r="E76" i="3"/>
  <c r="I76" i="3"/>
  <c r="D84" i="3"/>
  <c r="F84" i="3"/>
  <c r="H84" i="3"/>
  <c r="J84" i="3"/>
  <c r="D85" i="3"/>
  <c r="F85" i="3"/>
  <c r="H85" i="3"/>
  <c r="J85" i="3"/>
  <c r="D86" i="3"/>
  <c r="F86" i="3"/>
  <c r="H86" i="3"/>
  <c r="J86" i="3"/>
  <c r="D87" i="3"/>
  <c r="F87" i="3"/>
  <c r="H87" i="3"/>
  <c r="J87" i="3"/>
  <c r="G160" i="3"/>
  <c r="D168" i="3"/>
  <c r="F168" i="3"/>
  <c r="H168" i="3"/>
  <c r="J168" i="3"/>
  <c r="D169" i="3"/>
  <c r="F169" i="3"/>
  <c r="H169" i="3"/>
  <c r="J169" i="3"/>
  <c r="D170" i="3"/>
  <c r="F170" i="3"/>
  <c r="H170" i="3"/>
  <c r="J170" i="3"/>
  <c r="D171" i="3"/>
  <c r="F171" i="3"/>
  <c r="H171" i="3"/>
  <c r="J171" i="3"/>
  <c r="E209" i="3"/>
  <c r="I209" i="3"/>
  <c r="D217" i="3"/>
  <c r="F217" i="3"/>
  <c r="H217" i="3"/>
  <c r="J217" i="3"/>
  <c r="D218" i="3"/>
  <c r="F218" i="3"/>
  <c r="H218" i="3"/>
  <c r="J218" i="3"/>
  <c r="E67" i="2"/>
  <c r="G67" i="2"/>
  <c r="I67" i="2"/>
  <c r="K67" i="2"/>
  <c r="F75" i="2"/>
  <c r="H75" i="2"/>
  <c r="J75" i="2"/>
  <c r="F76" i="2"/>
  <c r="H76" i="2"/>
  <c r="J76" i="2"/>
  <c r="L76" i="2"/>
  <c r="F77" i="2"/>
  <c r="H77" i="2"/>
  <c r="J77" i="2"/>
  <c r="L77" i="2"/>
  <c r="F78" i="2"/>
  <c r="H78" i="2"/>
  <c r="J78" i="2"/>
  <c r="L78" i="2"/>
  <c r="F79" i="2"/>
  <c r="H79" i="2"/>
  <c r="J79" i="2"/>
  <c r="L79" i="2"/>
  <c r="E144" i="2"/>
  <c r="G144" i="2"/>
  <c r="I144" i="2"/>
  <c r="K144" i="2"/>
  <c r="F151" i="2"/>
  <c r="H151" i="2"/>
  <c r="J151" i="2"/>
  <c r="F152" i="2"/>
  <c r="H152" i="2"/>
  <c r="J152" i="2"/>
  <c r="L152" i="2"/>
  <c r="E190" i="2"/>
  <c r="G190" i="2"/>
  <c r="I190" i="2"/>
  <c r="K190" i="2"/>
  <c r="F198" i="2"/>
  <c r="H198" i="2"/>
  <c r="J198" i="2"/>
  <c r="L198" i="2"/>
  <c r="F199" i="2"/>
  <c r="H199" i="2"/>
  <c r="J199" i="2"/>
  <c r="L199" i="2"/>
  <c r="F67" i="2"/>
  <c r="H67" i="2"/>
  <c r="J67" i="2"/>
  <c r="E75" i="2"/>
  <c r="G75" i="2"/>
  <c r="I75" i="2"/>
  <c r="K75" i="2"/>
  <c r="E76" i="2"/>
  <c r="G76" i="2"/>
  <c r="I76" i="2"/>
  <c r="K76" i="2"/>
  <c r="E77" i="2"/>
  <c r="G77" i="2"/>
  <c r="I77" i="2"/>
  <c r="K77" i="2"/>
  <c r="E78" i="2"/>
  <c r="G78" i="2"/>
  <c r="I78" i="2"/>
  <c r="K78" i="2"/>
  <c r="E79" i="2"/>
  <c r="G79" i="2"/>
  <c r="I79" i="2"/>
  <c r="K79" i="2"/>
  <c r="F144" i="2"/>
  <c r="H144" i="2"/>
  <c r="J144" i="2"/>
  <c r="E151" i="2"/>
  <c r="G151" i="2"/>
  <c r="I151" i="2"/>
  <c r="K151" i="2"/>
  <c r="E152" i="2"/>
  <c r="G152" i="2"/>
  <c r="I152" i="2"/>
  <c r="K152" i="2"/>
  <c r="F190" i="2"/>
  <c r="H190" i="2"/>
  <c r="J190" i="2"/>
  <c r="E198" i="2"/>
  <c r="G198" i="2"/>
  <c r="I198" i="2"/>
  <c r="K198" i="2"/>
  <c r="E199" i="2"/>
  <c r="G199" i="2"/>
  <c r="I199" i="2"/>
  <c r="K199" i="2"/>
  <c r="K31" i="16"/>
  <c r="G31" i="16"/>
  <c r="I31" i="16"/>
  <c r="E31" i="16"/>
  <c r="H87" i="7"/>
  <c r="K87" i="7"/>
  <c r="G87" i="7"/>
  <c r="J87" i="7"/>
  <c r="F87" i="7"/>
  <c r="I87" i="7"/>
  <c r="E87" i="7"/>
  <c r="K88" i="6"/>
  <c r="H87" i="5"/>
  <c r="F87" i="5"/>
  <c r="L144" i="2"/>
  <c r="L190" i="2"/>
  <c r="L151" i="2"/>
  <c r="L154" i="2"/>
  <c r="L80" i="2"/>
  <c r="M80" i="2"/>
  <c r="M76" i="2"/>
  <c r="M78" i="2"/>
  <c r="L67" i="2"/>
  <c r="M75" i="2"/>
  <c r="M81" i="2" s="1"/>
  <c r="M79" i="2"/>
  <c r="F133" i="7"/>
  <c r="K133" i="7"/>
  <c r="K272" i="7"/>
  <c r="F272" i="7"/>
  <c r="L43" i="7"/>
  <c r="L84" i="7"/>
  <c r="L85" i="7"/>
  <c r="L141" i="7"/>
  <c r="L146" i="7"/>
  <c r="L144" i="7"/>
  <c r="L142" i="7"/>
  <c r="K76" i="7"/>
  <c r="L147" i="7"/>
  <c r="L145" i="7"/>
  <c r="G272" i="7"/>
  <c r="I272" i="7"/>
  <c r="E272" i="7"/>
  <c r="L285" i="7"/>
  <c r="L283" i="7"/>
  <c r="L281" i="7"/>
  <c r="L280" i="7"/>
  <c r="L286" i="7"/>
  <c r="L284" i="7"/>
  <c r="E703" i="29"/>
  <c r="G703" i="29"/>
  <c r="G704" i="29" s="1"/>
  <c r="I703" i="29"/>
  <c r="K703" i="29"/>
  <c r="M703" i="29"/>
  <c r="O703" i="29"/>
  <c r="G710" i="29"/>
  <c r="I710" i="29"/>
  <c r="K710" i="29"/>
  <c r="M710" i="29"/>
  <c r="O710" i="29"/>
  <c r="G711" i="29"/>
  <c r="I711" i="29"/>
  <c r="K711" i="29"/>
  <c r="M711" i="29"/>
  <c r="O711" i="29"/>
  <c r="G712" i="29"/>
  <c r="I712" i="29"/>
  <c r="K712" i="29"/>
  <c r="M712" i="29"/>
  <c r="O712" i="29"/>
  <c r="G713" i="29"/>
  <c r="I713" i="29"/>
  <c r="K713" i="29"/>
  <c r="M713" i="29"/>
  <c r="O713" i="29"/>
  <c r="G714" i="29"/>
  <c r="I714" i="29"/>
  <c r="K714" i="29"/>
  <c r="M714" i="29"/>
  <c r="O714" i="29"/>
  <c r="G715" i="29"/>
  <c r="I715" i="29"/>
  <c r="K715" i="29"/>
  <c r="M715" i="29"/>
  <c r="O715" i="29"/>
  <c r="G716" i="29"/>
  <c r="I716" i="29"/>
  <c r="K716" i="29"/>
  <c r="M716" i="29"/>
  <c r="O716" i="29"/>
  <c r="G717" i="29"/>
  <c r="I717" i="29"/>
  <c r="K717" i="29"/>
  <c r="M717" i="29"/>
  <c r="O717" i="29"/>
  <c r="G718" i="29"/>
  <c r="I718" i="29"/>
  <c r="K718" i="29"/>
  <c r="M718" i="29"/>
  <c r="O718" i="29"/>
  <c r="F703" i="29"/>
  <c r="E704" i="29" s="1"/>
  <c r="F737" i="29" s="1"/>
  <c r="H703" i="29"/>
  <c r="G736" i="29"/>
  <c r="J703" i="29"/>
  <c r="L703" i="29"/>
  <c r="K736" i="29" s="1"/>
  <c r="N703" i="29"/>
  <c r="M704" i="29" s="1"/>
  <c r="P703" i="29"/>
  <c r="H710" i="29"/>
  <c r="J710" i="29"/>
  <c r="J719" i="29" s="1"/>
  <c r="L710" i="29"/>
  <c r="N710" i="29"/>
  <c r="P710" i="29"/>
  <c r="H711" i="29"/>
  <c r="H719" i="29" s="1"/>
  <c r="J711" i="29"/>
  <c r="L711" i="29"/>
  <c r="N711" i="29"/>
  <c r="P711" i="29"/>
  <c r="H712" i="29"/>
  <c r="J712" i="29"/>
  <c r="L712" i="29"/>
  <c r="N712" i="29"/>
  <c r="P712" i="29"/>
  <c r="H713" i="29"/>
  <c r="J713" i="29"/>
  <c r="L713" i="29"/>
  <c r="N713" i="29"/>
  <c r="P713" i="29"/>
  <c r="H714" i="29"/>
  <c r="J714" i="29"/>
  <c r="L714" i="29"/>
  <c r="N714" i="29"/>
  <c r="P714" i="29"/>
  <c r="H715" i="29"/>
  <c r="J715" i="29"/>
  <c r="L715" i="29"/>
  <c r="N715" i="29"/>
  <c r="P715" i="29"/>
  <c r="H716" i="29"/>
  <c r="J716" i="29"/>
  <c r="L716" i="29"/>
  <c r="N716" i="29"/>
  <c r="P716" i="29"/>
  <c r="H717" i="29"/>
  <c r="J717" i="29"/>
  <c r="L717" i="29"/>
  <c r="N717" i="29"/>
  <c r="P717" i="29"/>
  <c r="H718" i="29"/>
  <c r="J718" i="29"/>
  <c r="L718" i="29"/>
  <c r="N718" i="29"/>
  <c r="P718" i="29"/>
  <c r="I704" i="29"/>
  <c r="I736" i="29"/>
  <c r="M79" i="5"/>
  <c r="L70" i="5"/>
  <c r="M86" i="5"/>
  <c r="M84" i="5"/>
  <c r="M82" i="5"/>
  <c r="M80" i="5"/>
  <c r="M83" i="5"/>
  <c r="K147" i="6"/>
  <c r="K148" i="6"/>
  <c r="D88" i="6"/>
  <c r="F88" i="6"/>
  <c r="H88" i="6"/>
  <c r="J88" i="6"/>
  <c r="E88" i="6"/>
  <c r="G88" i="6"/>
  <c r="I88" i="6"/>
  <c r="D277" i="6"/>
  <c r="J276" i="6"/>
  <c r="H276" i="6"/>
  <c r="F276" i="6"/>
  <c r="F280" i="6"/>
  <c r="K277" i="6"/>
  <c r="I277" i="6"/>
  <c r="G277" i="6"/>
  <c r="E277" i="6"/>
  <c r="L273" i="6"/>
  <c r="L278" i="6"/>
  <c r="L276" i="6"/>
  <c r="L274" i="6"/>
  <c r="D279" i="6"/>
  <c r="K265" i="6"/>
  <c r="D276" i="6"/>
  <c r="D280" i="6"/>
  <c r="K276" i="6"/>
  <c r="I276" i="6"/>
  <c r="I280" i="6" s="1"/>
  <c r="G276" i="6"/>
  <c r="E276" i="6"/>
  <c r="E280" i="6"/>
  <c r="J277" i="6"/>
  <c r="H277" i="6"/>
  <c r="L279" i="6"/>
  <c r="L277" i="6"/>
  <c r="M154" i="2"/>
  <c r="F81" i="2"/>
  <c r="J81" i="2"/>
  <c r="F154" i="2"/>
  <c r="J154" i="2"/>
  <c r="H201" i="2"/>
  <c r="L201" i="2"/>
  <c r="E81" i="2"/>
  <c r="G81" i="2"/>
  <c r="I81" i="2"/>
  <c r="K81" i="2"/>
  <c r="E154" i="2"/>
  <c r="G154" i="2"/>
  <c r="I154" i="2"/>
  <c r="K154" i="2"/>
  <c r="E201" i="2"/>
  <c r="G201" i="2"/>
  <c r="K201" i="2"/>
  <c r="I201" i="2"/>
  <c r="G280" i="6"/>
  <c r="K280" i="6"/>
  <c r="J280" i="6"/>
  <c r="H280" i="6"/>
  <c r="F45" i="8"/>
  <c r="H45" i="8"/>
  <c r="J47" i="8"/>
  <c r="F48" i="8"/>
  <c r="H50" i="8"/>
  <c r="J50" i="8"/>
  <c r="E52" i="8"/>
  <c r="G53" i="8"/>
  <c r="L46" i="8"/>
  <c r="L48" i="8"/>
  <c r="L50" i="8"/>
  <c r="L52" i="8"/>
  <c r="M50" i="8"/>
  <c r="M46" i="8"/>
  <c r="F46" i="8"/>
  <c r="H47" i="8"/>
  <c r="J48" i="8"/>
  <c r="F50" i="8"/>
  <c r="H51" i="8"/>
  <c r="I52" i="8"/>
  <c r="I53" i="8"/>
  <c r="L45" i="8"/>
  <c r="L47" i="8"/>
  <c r="L49" i="8"/>
  <c r="L51" i="8"/>
  <c r="L53" i="8"/>
  <c r="M51" i="8"/>
  <c r="M47" i="8"/>
  <c r="M52" i="8"/>
  <c r="M48" i="8"/>
  <c r="M85" i="5"/>
  <c r="M70" i="5"/>
  <c r="K87" i="5"/>
  <c r="L87" i="5"/>
  <c r="K70" i="5"/>
  <c r="M81" i="5"/>
  <c r="L86" i="3"/>
  <c r="L76" i="3"/>
  <c r="L219" i="3"/>
  <c r="L209" i="3"/>
  <c r="L169" i="3"/>
  <c r="L160" i="3"/>
  <c r="E89" i="3"/>
  <c r="I89" i="3"/>
  <c r="E173" i="3"/>
  <c r="I173" i="3"/>
  <c r="G209" i="3"/>
  <c r="I160" i="3"/>
  <c r="E160" i="3"/>
  <c r="G76" i="3"/>
  <c r="K218" i="3"/>
  <c r="G218" i="3"/>
  <c r="K217" i="3"/>
  <c r="G217" i="3"/>
  <c r="J209" i="3"/>
  <c r="F209" i="3"/>
  <c r="K171" i="3"/>
  <c r="G171" i="3"/>
  <c r="K170" i="3"/>
  <c r="G170" i="3"/>
  <c r="K169" i="3"/>
  <c r="G169" i="3"/>
  <c r="K168" i="3"/>
  <c r="K173" i="3"/>
  <c r="G168" i="3"/>
  <c r="G173" i="3"/>
  <c r="J160" i="3"/>
  <c r="F160" i="3"/>
  <c r="K87" i="3"/>
  <c r="G87" i="3"/>
  <c r="K86" i="3"/>
  <c r="G86" i="3"/>
  <c r="K85" i="3"/>
  <c r="G85" i="3"/>
  <c r="K84" i="3"/>
  <c r="K89" i="3"/>
  <c r="G84" i="3"/>
  <c r="G89" i="3"/>
  <c r="J76" i="3"/>
  <c r="F76" i="3"/>
  <c r="D89" i="3"/>
  <c r="F89" i="3"/>
  <c r="H89" i="3"/>
  <c r="J89" i="3"/>
  <c r="D173" i="3"/>
  <c r="F173" i="3"/>
  <c r="H173" i="3"/>
  <c r="J173" i="3"/>
  <c r="D219" i="3"/>
  <c r="D220" i="3"/>
  <c r="E219" i="3"/>
  <c r="E220" i="3"/>
  <c r="F219" i="3"/>
  <c r="F220" i="3"/>
  <c r="G219" i="3"/>
  <c r="G220" i="3"/>
  <c r="H219" i="3"/>
  <c r="H220" i="3"/>
  <c r="I219" i="3"/>
  <c r="I220" i="3"/>
  <c r="J219" i="3"/>
  <c r="J220" i="3"/>
  <c r="K219" i="3"/>
  <c r="L84" i="3"/>
  <c r="L87" i="3"/>
  <c r="L85" i="3"/>
  <c r="K160" i="3"/>
  <c r="L172" i="3"/>
  <c r="L170" i="3"/>
  <c r="L217" i="3"/>
  <c r="L220" i="3" s="1"/>
  <c r="L218" i="3"/>
  <c r="L38" i="3"/>
  <c r="K76" i="3"/>
  <c r="L88" i="3"/>
  <c r="L168" i="3"/>
  <c r="L171" i="3"/>
  <c r="K209" i="3"/>
  <c r="L87" i="7"/>
  <c r="D87" i="7"/>
  <c r="D43" i="7"/>
  <c r="E286" i="7"/>
  <c r="F43" i="7"/>
  <c r="G286" i="7"/>
  <c r="G287" i="7" s="1"/>
  <c r="H43" i="7"/>
  <c r="I286" i="7"/>
  <c r="J43" i="7"/>
  <c r="K286" i="7"/>
  <c r="K287" i="7" s="1"/>
  <c r="L287" i="7"/>
  <c r="L148" i="7"/>
  <c r="H133" i="7"/>
  <c r="D284" i="7"/>
  <c r="D287" i="7" s="1"/>
  <c r="E284" i="7"/>
  <c r="F284" i="7"/>
  <c r="F287" i="7"/>
  <c r="G284" i="7"/>
  <c r="H284" i="7"/>
  <c r="H287" i="7" s="1"/>
  <c r="I284" i="7"/>
  <c r="J284" i="7"/>
  <c r="J287" i="7"/>
  <c r="K284" i="7"/>
  <c r="L89" i="3"/>
  <c r="K220" i="3"/>
  <c r="L173" i="3"/>
  <c r="I287" i="7"/>
  <c r="E287" i="7"/>
  <c r="G70" i="5"/>
  <c r="N87" i="5"/>
  <c r="G87" i="5"/>
  <c r="I87" i="5"/>
  <c r="J31" i="16"/>
  <c r="I39" i="16"/>
  <c r="K42" i="16"/>
  <c r="J39" i="16"/>
  <c r="L27" i="16"/>
  <c r="L29" i="16"/>
  <c r="L28" i="16"/>
  <c r="L30" i="16"/>
  <c r="K39" i="16" s="1"/>
  <c r="E39" i="16"/>
  <c r="F31" i="16"/>
  <c r="L31" i="16"/>
  <c r="D31" i="16"/>
  <c r="L42" i="16"/>
  <c r="H39" i="16"/>
  <c r="H31" i="16"/>
  <c r="G39" i="16"/>
  <c r="M28" i="16"/>
  <c r="M31" i="16" s="1"/>
  <c r="M30" i="16"/>
  <c r="L39" i="16"/>
  <c r="M27" i="16"/>
  <c r="M29" i="16"/>
  <c r="R703" i="29"/>
  <c r="Q736" i="29" s="1"/>
  <c r="E597" i="29"/>
  <c r="G597" i="29"/>
  <c r="I597" i="29"/>
  <c r="K597" i="29"/>
  <c r="M597" i="29"/>
  <c r="O597" i="29"/>
  <c r="E610" i="29"/>
  <c r="G610" i="29"/>
  <c r="I610" i="29"/>
  <c r="K610" i="29"/>
  <c r="M610" i="29"/>
  <c r="O610" i="29"/>
  <c r="E623" i="29"/>
  <c r="G623" i="29"/>
  <c r="I623" i="29"/>
  <c r="K623" i="29"/>
  <c r="M623" i="29"/>
  <c r="O623" i="29"/>
  <c r="E636" i="29"/>
  <c r="G636" i="29"/>
  <c r="I636" i="29"/>
  <c r="K636" i="29"/>
  <c r="M636" i="29"/>
  <c r="O636" i="29"/>
  <c r="E649" i="29"/>
  <c r="G649" i="29"/>
  <c r="I649" i="29"/>
  <c r="K649" i="29"/>
  <c r="M649" i="29"/>
  <c r="O649" i="29"/>
  <c r="E662" i="29"/>
  <c r="G662" i="29"/>
  <c r="I662" i="29"/>
  <c r="K662" i="29"/>
  <c r="M662" i="29"/>
  <c r="O662" i="29"/>
  <c r="E675" i="29"/>
  <c r="G675" i="29"/>
  <c r="I675" i="29"/>
  <c r="K675" i="29"/>
  <c r="M675" i="29"/>
  <c r="O675" i="29"/>
  <c r="E688" i="29"/>
  <c r="G688" i="29"/>
  <c r="I688" i="29"/>
  <c r="K688" i="29"/>
  <c r="M688" i="29"/>
  <c r="O688" i="29"/>
  <c r="N730" i="29"/>
  <c r="F731" i="29"/>
  <c r="H731" i="29"/>
  <c r="J731" i="29"/>
  <c r="L731" i="29"/>
  <c r="N731" i="29"/>
  <c r="F732" i="29"/>
  <c r="H732" i="29"/>
  <c r="J732" i="29"/>
  <c r="Q38" i="29"/>
  <c r="Q103" i="29"/>
  <c r="Q116" i="29"/>
  <c r="Q441" i="29"/>
  <c r="P719" i="29"/>
  <c r="N736" i="29"/>
  <c r="F736" i="29"/>
  <c r="E25" i="29"/>
  <c r="I25" i="29"/>
  <c r="M25" i="29"/>
  <c r="E38" i="29"/>
  <c r="I38" i="29"/>
  <c r="M38" i="29"/>
  <c r="E51" i="29"/>
  <c r="I51" i="29"/>
  <c r="M51" i="29"/>
  <c r="E64" i="29"/>
  <c r="I64" i="29"/>
  <c r="M64" i="29"/>
  <c r="E77" i="29"/>
  <c r="I77" i="29"/>
  <c r="M77" i="29"/>
  <c r="E90" i="29"/>
  <c r="I90" i="29"/>
  <c r="M90" i="29"/>
  <c r="E103" i="29"/>
  <c r="I103" i="29"/>
  <c r="M103" i="29"/>
  <c r="E116" i="29"/>
  <c r="I116" i="29"/>
  <c r="M116" i="29"/>
  <c r="E129" i="29"/>
  <c r="I129" i="29"/>
  <c r="M155" i="29"/>
  <c r="O155" i="29"/>
  <c r="E168" i="29"/>
  <c r="G181" i="29"/>
  <c r="K181" i="29"/>
  <c r="O194" i="29"/>
  <c r="E207" i="29"/>
  <c r="I207" i="29"/>
  <c r="K220" i="29"/>
  <c r="M220" i="29"/>
  <c r="O233" i="29"/>
  <c r="E246" i="29"/>
  <c r="G259" i="29"/>
  <c r="I259" i="29"/>
  <c r="K272" i="29"/>
  <c r="M272" i="29"/>
  <c r="O285" i="29"/>
  <c r="E298" i="29"/>
  <c r="G311" i="29"/>
  <c r="I311" i="29"/>
  <c r="K324" i="29"/>
  <c r="M324" i="29"/>
  <c r="O337" i="29"/>
  <c r="E350" i="29"/>
  <c r="G363" i="29"/>
  <c r="I363" i="29"/>
  <c r="K376" i="29"/>
  <c r="M376" i="29"/>
  <c r="O389" i="29"/>
  <c r="E402" i="29"/>
  <c r="G415" i="29"/>
  <c r="I415" i="29"/>
  <c r="K428" i="29"/>
  <c r="M428" i="29"/>
  <c r="O441" i="29"/>
  <c r="E454" i="29"/>
  <c r="M730" i="29"/>
  <c r="O730" i="29"/>
  <c r="G731" i="29"/>
  <c r="I731" i="29"/>
  <c r="K731" i="29"/>
  <c r="M731" i="29"/>
  <c r="O731" i="29"/>
  <c r="G732" i="29"/>
  <c r="I732" i="29"/>
  <c r="H737" i="29"/>
  <c r="N719" i="29"/>
  <c r="L719" i="29"/>
  <c r="O719" i="29"/>
  <c r="O720" i="29"/>
  <c r="M736" i="29"/>
  <c r="O736" i="29"/>
  <c r="M719" i="29"/>
  <c r="I719" i="29"/>
  <c r="I720" i="29" s="1"/>
  <c r="L736" i="29"/>
  <c r="H736" i="29"/>
  <c r="G25" i="29"/>
  <c r="K25" i="29"/>
  <c r="O25" i="29"/>
  <c r="G38" i="29"/>
  <c r="K38" i="29"/>
  <c r="O38" i="29"/>
  <c r="G51" i="29"/>
  <c r="K51" i="29"/>
  <c r="O51" i="29"/>
  <c r="K719" i="29"/>
  <c r="K720" i="29"/>
  <c r="G719" i="29"/>
  <c r="G720" i="29"/>
  <c r="F727" i="29"/>
  <c r="H727" i="29"/>
  <c r="J727" i="29"/>
  <c r="L727" i="29"/>
  <c r="F728" i="29"/>
  <c r="H728" i="29"/>
  <c r="J728" i="29"/>
  <c r="L728" i="29"/>
  <c r="N728" i="29"/>
  <c r="F729" i="29"/>
  <c r="H729" i="29"/>
  <c r="J729" i="29"/>
  <c r="L729" i="29"/>
  <c r="N729" i="29"/>
  <c r="F730" i="29"/>
  <c r="H730" i="29"/>
  <c r="H733" i="29"/>
  <c r="J733" i="29"/>
  <c r="L733" i="29"/>
  <c r="N733" i="29"/>
  <c r="F734" i="29"/>
  <c r="H734" i="29"/>
  <c r="J734" i="29"/>
  <c r="L734" i="29"/>
  <c r="N734" i="29"/>
  <c r="F735" i="29"/>
  <c r="H735" i="29"/>
  <c r="J735" i="29"/>
  <c r="L735" i="29"/>
  <c r="N735" i="29"/>
  <c r="Q155" i="29"/>
  <c r="Q168" i="29"/>
  <c r="Q181" i="29"/>
  <c r="Q415" i="29"/>
  <c r="Q428" i="29"/>
  <c r="Q493" i="29"/>
  <c r="Q506" i="29"/>
  <c r="Q519" i="29"/>
  <c r="Q675" i="29"/>
  <c r="Q688" i="29"/>
  <c r="G64" i="29"/>
  <c r="K64" i="29"/>
  <c r="O64" i="29"/>
  <c r="G77" i="29"/>
  <c r="K77" i="29"/>
  <c r="O77" i="29"/>
  <c r="G90" i="29"/>
  <c r="K90" i="29"/>
  <c r="O90" i="29"/>
  <c r="G103" i="29"/>
  <c r="K103" i="29"/>
  <c r="O103" i="29"/>
  <c r="G116" i="29"/>
  <c r="K116" i="29"/>
  <c r="O116" i="29"/>
  <c r="G129" i="29"/>
  <c r="M129" i="29"/>
  <c r="I142" i="29"/>
  <c r="M142" i="29"/>
  <c r="E155" i="29"/>
  <c r="K155" i="29"/>
  <c r="I168" i="29"/>
  <c r="E181" i="29"/>
  <c r="I181" i="29"/>
  <c r="O181" i="29"/>
  <c r="E194" i="29"/>
  <c r="M194" i="29"/>
  <c r="K207" i="29"/>
  <c r="I220" i="29"/>
  <c r="E233" i="29"/>
  <c r="M233" i="29"/>
  <c r="I246" i="29"/>
  <c r="E259" i="29"/>
  <c r="M259" i="29"/>
  <c r="I272" i="29"/>
  <c r="E285" i="29"/>
  <c r="M285" i="29"/>
  <c r="I298" i="29"/>
  <c r="E311" i="29"/>
  <c r="M311" i="29"/>
  <c r="I324" i="29"/>
  <c r="E337" i="29"/>
  <c r="M337" i="29"/>
  <c r="I350" i="29"/>
  <c r="E363" i="29"/>
  <c r="M363" i="29"/>
  <c r="I376" i="29"/>
  <c r="E389" i="29"/>
  <c r="M389" i="29"/>
  <c r="I402" i="29"/>
  <c r="E415" i="29"/>
  <c r="M415" i="29"/>
  <c r="I428" i="29"/>
  <c r="E441" i="29"/>
  <c r="M441" i="29"/>
  <c r="I454" i="29"/>
  <c r="F719" i="29"/>
  <c r="E720" i="29"/>
  <c r="G727" i="29"/>
  <c r="I727" i="29"/>
  <c r="K727" i="29"/>
  <c r="M727" i="29"/>
  <c r="O727" i="29"/>
  <c r="G728" i="29"/>
  <c r="I728" i="29"/>
  <c r="K728" i="29"/>
  <c r="M728" i="29"/>
  <c r="O728" i="29"/>
  <c r="G729" i="29"/>
  <c r="I729" i="29"/>
  <c r="K729" i="29"/>
  <c r="M729" i="29"/>
  <c r="O729" i="29"/>
  <c r="G730" i="29"/>
  <c r="K732" i="29"/>
  <c r="L732" i="29"/>
  <c r="I733" i="29"/>
  <c r="K733" i="29"/>
  <c r="M733" i="29"/>
  <c r="O733" i="29"/>
  <c r="G734" i="29"/>
  <c r="I734" i="29"/>
  <c r="K734" i="29"/>
  <c r="M734" i="29"/>
  <c r="O734" i="29"/>
  <c r="G735" i="29"/>
  <c r="I735" i="29"/>
  <c r="K735" i="29"/>
  <c r="M735" i="29"/>
  <c r="O735" i="29"/>
  <c r="Q735" i="29"/>
  <c r="R718" i="29"/>
  <c r="Q734" i="29"/>
  <c r="R717" i="29"/>
  <c r="Q733" i="29"/>
  <c r="R716" i="29"/>
  <c r="Q732" i="29"/>
  <c r="R715" i="29"/>
  <c r="Q731" i="29"/>
  <c r="R714" i="29"/>
  <c r="Q730" i="29"/>
  <c r="R713" i="29"/>
  <c r="Q729" i="29"/>
  <c r="R712" i="29"/>
  <c r="Q728" i="29"/>
  <c r="R711" i="29"/>
  <c r="Q727" i="29"/>
  <c r="R710" i="29"/>
  <c r="R719" i="29" s="1"/>
  <c r="Q720" i="29" s="1"/>
  <c r="J736" i="29"/>
  <c r="O704" i="29"/>
  <c r="N737" i="29"/>
  <c r="N727" i="29"/>
  <c r="I730" i="29"/>
  <c r="J730" i="29"/>
  <c r="Q51" i="29"/>
  <c r="Q64" i="29"/>
  <c r="Q77" i="29"/>
  <c r="Q220" i="29"/>
  <c r="Q233" i="29"/>
  <c r="Q246" i="29"/>
  <c r="Q718" i="29"/>
  <c r="P735" i="29"/>
  <c r="Q717" i="29"/>
  <c r="P734" i="29"/>
  <c r="Q716" i="29"/>
  <c r="P733" i="29"/>
  <c r="Q715" i="29"/>
  <c r="P732" i="29"/>
  <c r="Q714" i="29"/>
  <c r="P731" i="29"/>
  <c r="Q713" i="29"/>
  <c r="P730" i="29"/>
  <c r="Q712" i="29"/>
  <c r="P729" i="29"/>
  <c r="Q711" i="29"/>
  <c r="P728" i="29"/>
  <c r="Q298" i="29"/>
  <c r="Q350" i="29"/>
  <c r="Q363" i="29"/>
  <c r="Q376" i="29"/>
  <c r="Q389" i="29"/>
  <c r="Q402" i="29"/>
  <c r="Q454" i="29"/>
  <c r="Q467" i="29"/>
  <c r="Q597" i="29"/>
  <c r="Q610" i="29"/>
  <c r="Q662" i="29"/>
  <c r="Q558" i="29"/>
  <c r="Q703" i="29"/>
  <c r="P736" i="29"/>
  <c r="Q532" i="29"/>
  <c r="Q719" i="29"/>
  <c r="Q584" i="29"/>
  <c r="Q571" i="29"/>
  <c r="Q324" i="29"/>
  <c r="Q194" i="29"/>
  <c r="Q142" i="29"/>
  <c r="Q90" i="29"/>
  <c r="Q704" i="29"/>
  <c r="P737" i="29"/>
  <c r="M720" i="29"/>
  <c r="M87" i="5" l="1"/>
  <c r="K704" i="29"/>
  <c r="D51" i="21"/>
  <c r="D47" i="21"/>
  <c r="D43" i="21"/>
  <c r="D54" i="21" s="1"/>
  <c r="G51" i="21"/>
  <c r="G47" i="21"/>
  <c r="G43" i="21"/>
  <c r="G54" i="21" s="1"/>
  <c r="I51" i="21"/>
  <c r="I47" i="21"/>
  <c r="I43" i="21"/>
  <c r="I54" i="21" s="1"/>
  <c r="I78" i="21"/>
  <c r="L275" i="6"/>
  <c r="L280" i="6" s="1"/>
  <c r="J37" i="21"/>
  <c r="J52" i="21"/>
  <c r="J50" i="21"/>
  <c r="J48" i="21"/>
  <c r="J46" i="21"/>
  <c r="J44" i="21"/>
  <c r="J42" i="21"/>
  <c r="J40" i="21"/>
  <c r="J38" i="21"/>
  <c r="J53" i="21"/>
  <c r="J51" i="21"/>
  <c r="J49" i="21"/>
  <c r="J47" i="21"/>
  <c r="J45" i="21"/>
  <c r="J43" i="21"/>
  <c r="J41" i="21"/>
  <c r="J39" i="21"/>
  <c r="K37" i="21"/>
  <c r="K52" i="21"/>
  <c r="K50" i="21"/>
  <c r="K48" i="21"/>
  <c r="K46" i="21"/>
  <c r="K44" i="21"/>
  <c r="K42" i="21"/>
  <c r="K40" i="21"/>
  <c r="K54" i="21" l="1"/>
  <c r="J737" i="29"/>
  <c r="L737" i="29"/>
  <c r="J54" i="21"/>
</calcChain>
</file>

<file path=xl/sharedStrings.xml><?xml version="1.0" encoding="utf-8"?>
<sst xmlns="http://schemas.openxmlformats.org/spreadsheetml/2006/main" count="5325" uniqueCount="496">
  <si>
    <t xml:space="preserve">               GOVERNO DO ESTADO DE RONDÔNIA</t>
  </si>
  <si>
    <t xml:space="preserve">                  DEPARTAMENTO ESTADUAL DE TRÂNSITO</t>
  </si>
  <si>
    <t xml:space="preserve">              COORDENADORIA DO RENAEST</t>
  </si>
  <si>
    <t>HORA</t>
  </si>
  <si>
    <t>JUL</t>
  </si>
  <si>
    <t>AGO</t>
  </si>
  <si>
    <t>SET</t>
  </si>
  <si>
    <t>OUT</t>
  </si>
  <si>
    <t>NOV</t>
  </si>
  <si>
    <t>DEZ</t>
  </si>
  <si>
    <t>TOTAL</t>
  </si>
  <si>
    <t/>
  </si>
  <si>
    <t>Entre 00:00 e 01:00</t>
  </si>
  <si>
    <t>Entre 01:00 e 02:00</t>
  </si>
  <si>
    <t>Entre 02:00 e 03:00</t>
  </si>
  <si>
    <t>Entre 03:00 e 04:00</t>
  </si>
  <si>
    <t>Entre 04:00 e 05:00</t>
  </si>
  <si>
    <t>Entre 05:00 e 06:00</t>
  </si>
  <si>
    <t>Entre 06:00 e 07:00</t>
  </si>
  <si>
    <t>Entre 07:00 e 08:00</t>
  </si>
  <si>
    <t>Entre 08:00 e 09:00</t>
  </si>
  <si>
    <t>Entre 09:00 e 10:00</t>
  </si>
  <si>
    <t>Entre 10:00 e 11:00</t>
  </si>
  <si>
    <t>Entre 11:00 e 12:00</t>
  </si>
  <si>
    <t>Entre 12:00 e 13:00</t>
  </si>
  <si>
    <t>Entre 13:00 e 14:00</t>
  </si>
  <si>
    <t>Entre 14:00 e 15:00</t>
  </si>
  <si>
    <t>Entre 15:00 e 16:00</t>
  </si>
  <si>
    <t>Entre 16:00 e 17:00</t>
  </si>
  <si>
    <t>Entre 17:00 e 18:00</t>
  </si>
  <si>
    <t>Entre 18:00 e 19:00</t>
  </si>
  <si>
    <t>Entre 19:00 e 20:00</t>
  </si>
  <si>
    <t>Entre 20:00 e 21:00</t>
  </si>
  <si>
    <t>Entre 21:00 e 22:00</t>
  </si>
  <si>
    <t>Entre 22:00 e 23:00</t>
  </si>
  <si>
    <t>Entre 23:00 e 00:00</t>
  </si>
  <si>
    <t>Não Informado</t>
  </si>
  <si>
    <t>FONTE: POLICÍA MILITAR</t>
  </si>
  <si>
    <t>GOVERNO DO ESTADO DE RONDÔNIA</t>
  </si>
  <si>
    <t>DEPARTAMENTO ESTADUAL DE TRÂNSITO</t>
  </si>
  <si>
    <t>INÍCIO</t>
  </si>
  <si>
    <t>COORDENADORIA DO RENAEST</t>
  </si>
  <si>
    <t>AVANÇAR &gt;&gt;</t>
  </si>
  <si>
    <t xml:space="preserve">QUADRO COMPARATIVO DE ACIDENTES DE TRÂNSITO </t>
  </si>
  <si>
    <t xml:space="preserve">&lt;&lt; VOLTAR </t>
  </si>
  <si>
    <t>COM VÍTIMAS NO ESTADO DE RONDÔNIA</t>
  </si>
  <si>
    <t>CATEGORIA</t>
  </si>
  <si>
    <t>ANO</t>
  </si>
  <si>
    <t>COLISÃO/ABALROAM.</t>
  </si>
  <si>
    <t>TOMBAM./CAPOTAGEM</t>
  </si>
  <si>
    <t>ATROPELAMENTO</t>
  </si>
  <si>
    <t>CHOQUE C/ OBJETO FIXO</t>
  </si>
  <si>
    <t>OUTRA</t>
  </si>
  <si>
    <t>NÃO INFORMADA</t>
  </si>
  <si>
    <t>DIA</t>
  </si>
  <si>
    <t>NOITE</t>
  </si>
  <si>
    <t>URBANA</t>
  </si>
  <si>
    <t>RURAL</t>
  </si>
  <si>
    <t>Fonte:DEDT(Delegacia Especializado em Delitos de Trânsito), PRF (Policia Rodoviária Federal) PM (Policia Militar).</t>
  </si>
  <si>
    <t>ACIDENTES COM VÍTIMAS NO ESTADO DE RONDÔNIA</t>
  </si>
  <si>
    <t>PERÍODO</t>
  </si>
  <si>
    <t xml:space="preserve"> ACIDENTES COM VÍTIMAS NO ESTADO DE RONDÔNIA SEGUNDO TIPO</t>
  </si>
  <si>
    <t xml:space="preserve">GRUPO </t>
  </si>
  <si>
    <t>2001— 2002</t>
  </si>
  <si>
    <r>
      <t>2002— 2003</t>
    </r>
    <r>
      <rPr>
        <sz val="11"/>
        <color theme="1"/>
        <rFont val="Calibri"/>
        <family val="2"/>
        <scheme val="minor"/>
      </rPr>
      <t/>
    </r>
  </si>
  <si>
    <r>
      <t>2003— 2004</t>
    </r>
    <r>
      <rPr>
        <sz val="11"/>
        <color theme="1"/>
        <rFont val="Calibri"/>
        <family val="2"/>
        <scheme val="minor"/>
      </rPr>
      <t/>
    </r>
  </si>
  <si>
    <r>
      <t>2004— 2005</t>
    </r>
    <r>
      <rPr>
        <sz val="11"/>
        <color theme="1"/>
        <rFont val="Calibri"/>
        <family val="2"/>
        <scheme val="minor"/>
      </rPr>
      <t/>
    </r>
  </si>
  <si>
    <r>
      <t>2005—2006</t>
    </r>
    <r>
      <rPr>
        <sz val="11"/>
        <color theme="1"/>
        <rFont val="Calibri"/>
        <family val="2"/>
        <scheme val="minor"/>
      </rPr>
      <t/>
    </r>
  </si>
  <si>
    <r>
      <t>2006— 2007</t>
    </r>
    <r>
      <rPr>
        <sz val="11"/>
        <color theme="1"/>
        <rFont val="Calibri"/>
        <family val="2"/>
        <scheme val="minor"/>
      </rPr>
      <t/>
    </r>
  </si>
  <si>
    <r>
      <t>2007— 2008</t>
    </r>
    <r>
      <rPr>
        <sz val="11"/>
        <color theme="1"/>
        <rFont val="Calibri"/>
        <family val="2"/>
        <scheme val="minor"/>
      </rPr>
      <t/>
    </r>
  </si>
  <si>
    <t>AUMENTO TOTAL ANUAL</t>
  </si>
  <si>
    <t>ACIDENTES COM VÍTIMAS NO ESTADO DE RONDÔNIA SEGUNDO A FASE DO DIA</t>
  </si>
  <si>
    <t>2001—2002</t>
  </si>
  <si>
    <r>
      <t>2002—2003</t>
    </r>
    <r>
      <rPr>
        <sz val="11"/>
        <color theme="1"/>
        <rFont val="Calibri"/>
        <family val="2"/>
        <scheme val="minor"/>
      </rPr>
      <t/>
    </r>
  </si>
  <si>
    <r>
      <t>2003—2004</t>
    </r>
    <r>
      <rPr>
        <sz val="11"/>
        <color theme="1"/>
        <rFont val="Calibri"/>
        <family val="2"/>
        <scheme val="minor"/>
      </rPr>
      <t/>
    </r>
  </si>
  <si>
    <r>
      <t>2004—2005</t>
    </r>
    <r>
      <rPr>
        <sz val="11"/>
        <color theme="1"/>
        <rFont val="Calibri"/>
        <family val="2"/>
        <scheme val="minor"/>
      </rPr>
      <t/>
    </r>
  </si>
  <si>
    <r>
      <t>2006—2007</t>
    </r>
    <r>
      <rPr>
        <sz val="11"/>
        <color theme="1"/>
        <rFont val="Calibri"/>
        <family val="2"/>
        <scheme val="minor"/>
      </rPr>
      <t/>
    </r>
  </si>
  <si>
    <r>
      <t>2007—2008</t>
    </r>
    <r>
      <rPr>
        <sz val="11"/>
        <color theme="1"/>
        <rFont val="Calibri"/>
        <family val="2"/>
        <scheme val="minor"/>
      </rPr>
      <t/>
    </r>
  </si>
  <si>
    <t xml:space="preserve">ACIDENTES  NO ESTADO DE RONDÔNIA SEGUNDO A FASE DO DIA </t>
  </si>
  <si>
    <t xml:space="preserve"> ACIDENTES COM VÍTIMAS NO ESTADO DE RONDÔNIA SEGUNDO A ÁREA</t>
  </si>
  <si>
    <t>ACIDENTES  NO ESTADO DE RONDÔNIA SEGUNDO A ÁREA</t>
  </si>
  <si>
    <t>AVANÇAR  &gt;&gt;</t>
  </si>
  <si>
    <t>&lt;&lt;  VOLTAR</t>
  </si>
  <si>
    <t>QUADRO COMPARATIVO DE CONDUTORES ENVOLVIDOS</t>
  </si>
  <si>
    <t>EM ACIDENTES DE TRÂNSITO COM VÍTIMAS NO ESTADO DE RONDÔNIA</t>
  </si>
  <si>
    <t>HABILITADO</t>
  </si>
  <si>
    <t>INABILITADO</t>
  </si>
  <si>
    <t>PERMISSIONADO</t>
  </si>
  <si>
    <t>NÃO EXIGÍVEL</t>
  </si>
  <si>
    <t>NÃO INFORMADO</t>
  </si>
  <si>
    <t>MENORES DE 18 ANOS</t>
  </si>
  <si>
    <t>18 A 29 ANOS</t>
  </si>
  <si>
    <t>30 A 59 ANOS</t>
  </si>
  <si>
    <t>60 ANOS OU MAIS</t>
  </si>
  <si>
    <t>MASCULINO</t>
  </si>
  <si>
    <t>FEMININO</t>
  </si>
  <si>
    <t>Fonte: DEDT(Delegacia Especializado em Delitos de Trânsito), PRF (Policia Rodoviária Federal) PM (Policia Militar).</t>
  </si>
  <si>
    <t>CONDUTORERES ENVOLVIDOS EM ACIDENTES COM VÍTIMAS NO ESTADO DE RONDÔNIA</t>
  </si>
  <si>
    <t xml:space="preserve"> CONDUTORES ENVOLVIDOS EM ACIDENTES COM VÍTIMAS NO ESTADO DE RONDÔNIA SEGUNDO A HABILITAÇÃO</t>
  </si>
  <si>
    <t>-</t>
  </si>
  <si>
    <t>TAXA ANUAL TOTAL</t>
  </si>
  <si>
    <t xml:space="preserve"> CONDUTORES ENVOLVIDOS EM ACIDENTES COM VÍTIMAS NO ESTADO DE RONDÔNIA SEGUNDO A FAIXA ETÁRIA</t>
  </si>
  <si>
    <t xml:space="preserve"> CONDUTORES ENVOLVIDOS EM ACIDENTES COM VÍTIMAS NO ESTADO DE RONDÔNIA SEGUNDO SEXO</t>
  </si>
  <si>
    <t>&lt;&lt; VOLTAR</t>
  </si>
  <si>
    <t>QUADRO COMPARATIVO DE VEÍCULOS ENVOLVIDOS</t>
  </si>
  <si>
    <t>AUTOMÓVEL/CAMIONETA</t>
  </si>
  <si>
    <t>ÔNIBUS/ MICROÔNIBUS</t>
  </si>
  <si>
    <t>CAMINHÃO/CAMINHONETE</t>
  </si>
  <si>
    <t>REBOQUE/SEMI-REBOQUE</t>
  </si>
  <si>
    <t>MOTOCICLETA</t>
  </si>
  <si>
    <t>BICICLETA</t>
  </si>
  <si>
    <t>OUTRO</t>
  </si>
  <si>
    <t>VEÍCULOS ENVOLVIDOS EM ACIDENTES DE TRÂNSITO COM VÍTIMAS NO ESTADO DE RONDÔNIA</t>
  </si>
  <si>
    <t xml:space="preserve">VEÍCULOS ENVOLVIDOS EM ACIDENTES DE TRÂNSITO COM VÍTIMAS </t>
  </si>
  <si>
    <t xml:space="preserve"> </t>
  </si>
  <si>
    <t xml:space="preserve">DE TRÂNSITO COM VÍTIMAS SEGUNDO O TIPO </t>
  </si>
  <si>
    <t>DE TRÂNSITO COM VÍTIMAS SEGUNDO O TIPO</t>
  </si>
  <si>
    <t xml:space="preserve">  VEÍCULOS ENVOLVIDO EM ACIDENTE DE TRÂNSITO COM VÍTIMAS SEGUNDO TIPO</t>
  </si>
  <si>
    <t xml:space="preserve">QUADRO COMPARATIVO DE ACIDENTES  DE TRÂNSITO </t>
  </si>
  <si>
    <t>COM VÍTIMAS NÃO FATAIS NO ESTADO DE RONDÔNIA</t>
  </si>
  <si>
    <t>0 A 9 ANOS</t>
  </si>
  <si>
    <t>10 A 12 ANOS</t>
  </si>
  <si>
    <t>13 A 17 ANOS</t>
  </si>
  <si>
    <t>IGNORADO</t>
  </si>
  <si>
    <t>CONDUTOR</t>
  </si>
  <si>
    <t>PASSAGEIRO</t>
  </si>
  <si>
    <t>PEDESTRE</t>
  </si>
  <si>
    <t xml:space="preserve"> VÍTIMAS NÃO FATAIS NO ESTADO DE RONDÔNIA</t>
  </si>
  <si>
    <t>10 A 12ANOS</t>
  </si>
  <si>
    <t>QUADRO COMPARATIVO DE ACIDENTES DE TRÂNSITO</t>
  </si>
  <si>
    <t>COM VÍTIMAS  FATAIS NO ESTADO DE RONDÔNIA</t>
  </si>
  <si>
    <t>Fonte:IML(Instituto Médico Legal), DEDT(Delegacia Especializado em Delitos de Trânsito), PRF (Policia Rodoviária Federal) PM (Policia Militar).</t>
  </si>
  <si>
    <t>VÍTIMAS  FATAIS NO ESTADO DE RONDÔNIA</t>
  </si>
  <si>
    <t xml:space="preserve"> RESUMO DOS ANOS ANTERIORES NO ESTADO DE RONDÔNIA </t>
  </si>
  <si>
    <t xml:space="preserve"> População</t>
  </si>
  <si>
    <t xml:space="preserve"> Frota*</t>
  </si>
  <si>
    <t xml:space="preserve"> Acidentes com Vítimas</t>
  </si>
  <si>
    <t xml:space="preserve"> Vítimas Fatais</t>
  </si>
  <si>
    <t>Vítimas não Fatais</t>
  </si>
  <si>
    <t>Atropelamentos</t>
  </si>
  <si>
    <t>Fonte:IML(Instituto Médico Legal), DEDT(Delegacia Especializado em Delitos de Trânsito), PRF (Policia Rodoviária Federal) PM (Policia Militar), DENATRAN, IBGE.</t>
  </si>
  <si>
    <t>Vitimas Fatais /10.000 Veículos*</t>
  </si>
  <si>
    <t>Atropelamento /10.000 Veículos*</t>
  </si>
  <si>
    <t>Atropelamento /100.000 habitantes</t>
  </si>
  <si>
    <t>VÍTIMAS FATAIS</t>
  </si>
  <si>
    <t>TOTAL ANUAL</t>
  </si>
  <si>
    <t>AVAÇAR &gt;&gt;</t>
  </si>
  <si>
    <t>QUADRO COMPARATIVO DE MULTAS NO ESTADO DE RONDÔNIA</t>
  </si>
  <si>
    <t>AUTUAÇÕES</t>
  </si>
  <si>
    <t xml:space="preserve">LEVE </t>
  </si>
  <si>
    <t xml:space="preserve">MÉDIA </t>
  </si>
  <si>
    <t>GRAVE</t>
  </si>
  <si>
    <t>GRAVISSÍMA</t>
  </si>
  <si>
    <t>Fonte: GTI - DETRAN - RO</t>
  </si>
  <si>
    <t>QUADRO COMPARATIVO PERCENTUAL DE MULTAS NO ESTADO DE RONDÔNIA</t>
  </si>
  <si>
    <t>QUADRO EVOLUTIVO PERCENTUAL DE MULTAS EM RONDÔNIA</t>
  </si>
  <si>
    <t xml:space="preserve"> EVOLUÇÃO  DE MULTAS EM RONDÔNIA</t>
  </si>
  <si>
    <t xml:space="preserve"> EVOLUÇÃO  DE MULTAS EM RONDÔNIA SEGUNDO O TIPO </t>
  </si>
  <si>
    <t>DESCRIÇÃO</t>
  </si>
  <si>
    <t>ÍNDICE</t>
  </si>
  <si>
    <t>I.</t>
  </si>
  <si>
    <t>APRESENTAÇÃO</t>
  </si>
  <si>
    <t>II.</t>
  </si>
  <si>
    <t>INTRODUÇÃO</t>
  </si>
  <si>
    <t>III.</t>
  </si>
  <si>
    <t>ACIDENTES COM VÍTIMAS</t>
  </si>
  <si>
    <t>IV.</t>
  </si>
  <si>
    <t>CONDUTORES ENVOLVIDOS EM ACIDENTES COM VÍTIMAS</t>
  </si>
  <si>
    <t>V.</t>
  </si>
  <si>
    <t>VEICULOS ENVOLVIDOS EM ACIDENTES COM VÍTIMAS</t>
  </si>
  <si>
    <t>VI.</t>
  </si>
  <si>
    <t>VÍTIMAS NÃO FATAIS</t>
  </si>
  <si>
    <t>VII.</t>
  </si>
  <si>
    <t>VIII.</t>
  </si>
  <si>
    <t>IX.</t>
  </si>
  <si>
    <t>X.</t>
  </si>
  <si>
    <t>XI.</t>
  </si>
  <si>
    <t>XII.</t>
  </si>
  <si>
    <t>XIII.</t>
  </si>
  <si>
    <t xml:space="preserve"> EVOLUÇÃO DA TAXA ANUAL DE CONDUTORES ENVOLVIDOS EM ACIDENTES COM VÍTIMAS NO ESTADO DE RONDÔNIA SEGUNDO A HABILITAÇÃO</t>
  </si>
  <si>
    <t xml:space="preserve"> PERCENTUAL  ANUAL DE CONDUTORES ENVOLVIDOS EM ACIDENTES COM VÍTIMAS NO ESTADO DE RONDÔNIA SEGUNDO HABILITAÇÃO</t>
  </si>
  <si>
    <t xml:space="preserve">  EVOLUÇÃO ANUAL DE CONDUTORES ENCOLVIDOS EM ACIDENTES DE TRÂNSITO COM VÍTIMAS NO ESTADO DE RONDÔNIA SEGUNDO HABILITAÇÃO</t>
  </si>
  <si>
    <t xml:space="preserve"> EVOLUÇÃO DA TAXA ANUAL DE CONDUTORES ENVOLVIDOS EM ACIDENTES COM VÍTIMAS NO ESTADO DE RONDÔNIA SEGUNDO A FAIXA ETÁRIA</t>
  </si>
  <si>
    <t xml:space="preserve"> PERCENTUAL  ANUAL DE CONDUTORES ENVOLVIDOS EM ACIDENTES COM VÍTIMAS NO ESTADO DE RONDÔNIA SEGUNDO A FAIXA ETÁRIA</t>
  </si>
  <si>
    <t xml:space="preserve"> EVOLUÇÃO DA TAXA  ANUAL DE CONDUTORES ENVOLVIDOS EM ACIDENTES COM VÍTIMAS NO ESTADO DE RONDÔNIA SEGUNDO SEXO</t>
  </si>
  <si>
    <t xml:space="preserve">  EVOLUÇÃO ANUAL DE ACIDENTES COM VÍTIMAS NO ESTADO DE RONDÔNIA SEGUNDO TIPO</t>
  </si>
  <si>
    <t xml:space="preserve">  EVOLUÇÃO DA TAXA  ANUAL DE ACIDENTES COM VÍTIMAS NO ESTADO DE RONDÔNIA SEGUNDO A FASE DO DIA</t>
  </si>
  <si>
    <t xml:space="preserve"> EVOLUÇÃO DA TAXA  ANUAL DE ACIDENTES COM VÍTIMAS NO ESTADO DE RONDÔNIA SEGUNDO A ÁREA</t>
  </si>
  <si>
    <t>PERCENTUAL  ANUAL DE ACIDENTES COM VÍTIMAS NO ESTADO DE RONDÔNIA SEGUNDO A ÁREA</t>
  </si>
  <si>
    <t xml:space="preserve"> EVOLUÇÃO DA TAXA  ANUAL DE ACIDENTES COM VÍTIMAS NO ESTADO DE RONDÔNIA SEGUNDO TIPO</t>
  </si>
  <si>
    <t xml:space="preserve">  PERCENTUAL ANUAL DE ACIDENTES COM VÍTIMAS NO ESTADO DE RONDÔNIA SEGUNDO TIPO</t>
  </si>
  <si>
    <t xml:space="preserve"> VEÍCULOS ENVOLVIDO EM ACIDENTE DE TRÂNSITO COM VÍTIMAS SEGUNDO O TIPO</t>
  </si>
  <si>
    <t xml:space="preserve"> EVOLUÇÃO DA TAXA  ANUAL DE VEÍCULOS ENVOLVIDO EM ACIDENTE </t>
  </si>
  <si>
    <t xml:space="preserve"> PERCENTUAL  ANUAL DE VEÍCULOS ENVOLVIDO EM ACIDENTE </t>
  </si>
  <si>
    <t xml:space="preserve">  VÍTIMAS NÃO FATAIS NO ESTADO DE RONDÔNIA SEGUNDO SEXO</t>
  </si>
  <si>
    <t xml:space="preserve"> EVOLUÇÃO DA TAXA  ANUAL DE VÍTIMAS NÃO FATAIS NO ESTADO DE RONDÔNIA SEGUNDO SEXO</t>
  </si>
  <si>
    <t xml:space="preserve"> PERCENTUAL  ANUAL DE VÍTIMAS NÃO  FATAIS NO ESTADO DE RONDÔNIA SEGUNDO SEXO</t>
  </si>
  <si>
    <t xml:space="preserve"> VÍTIMAS NÃO FATAIS NO ESTADO DE RONDÔNIA SEGUNDO FAIXA ETÁRIA</t>
  </si>
  <si>
    <t xml:space="preserve"> EVOLUÇÃO DA TAXA  ANUAL DE VÍTIMAS NÃO FATAIS NO ESTADO DE RONDÔNIA SEGUNDO FAIXA ETÁRIA</t>
  </si>
  <si>
    <t xml:space="preserve"> PERCENTUAL ANUAL DE VÍTIMAS NÃO FATAIS NO ESTADO DE RONDÔNIA SEGUNDO FAIXA ETÁRIA</t>
  </si>
  <si>
    <t xml:space="preserve"> VÍTIMAS NÃO FATAIS NO ESTADO DE RONDÔNIA SEGUNDO TIPO</t>
  </si>
  <si>
    <t xml:space="preserve"> EVOLUÇÃO DA TAXA  ANUAL DE VÍTIMAS NÃO FATAIS NO ESTADO DE RONDÔNIA SEGUNDO TIPO</t>
  </si>
  <si>
    <t>PERCENTUAL  ANUAL DE VÍTIMAS NÃO  FATAIS NO ESTADO DE RONDÔNIA SEGUNDO TIPO</t>
  </si>
  <si>
    <t xml:space="preserve"> VÍTIMAS  FATAIS NO ESTADO DE RONDÔNIA SEGUNDO SEXO</t>
  </si>
  <si>
    <t>EVOLUÇÃO DA TAXA ANUAL DE VÍTIMAS  FATAIS NO ESTADO DE RONDÔNIA SEGUNDO SEXO</t>
  </si>
  <si>
    <t xml:space="preserve"> PERCENTUAL  ANUAL DE VÍTIMAS  FATAIS NO ESTADO DE RONDÔNIA SEGUNDO SEXO</t>
  </si>
  <si>
    <t xml:space="preserve">  VÍTIMAS  FATAIS NO ESTADO DE RONDÔNIA SEGUNDO FAIXA ETÁRIA</t>
  </si>
  <si>
    <t xml:space="preserve"> EVOLUÇÃO DA TAXA ANUAL DE VÍTIMAS  FATAIS NO ESTADO DE RONDÔNIA SEGUNDO FAIXA ETÁRIA</t>
  </si>
  <si>
    <t xml:space="preserve"> VÍTIMAS  FATAIS NO ESTADO DE RONDÔNIA SEGUNDO TIPO</t>
  </si>
  <si>
    <t xml:space="preserve"> EVOLUÇÃO DA TAXA  ANUAL DE VÍTIMAS  FATAIS NO ESTADO DE RONDÔNIA SEGUNDO TIPO</t>
  </si>
  <si>
    <t xml:space="preserve"> EVOLUÇÃO DA TAXA ANUAL  NO ESTADO DE RONDÔNIA </t>
  </si>
  <si>
    <t>Domingo</t>
  </si>
  <si>
    <t>Segunda - Feira</t>
  </si>
  <si>
    <t>Terça - Feira</t>
  </si>
  <si>
    <t>Quarta - Feira</t>
  </si>
  <si>
    <t xml:space="preserve">Quinta - Feira </t>
  </si>
  <si>
    <t>Sexta - Feira</t>
  </si>
  <si>
    <t>Sábado</t>
  </si>
  <si>
    <t>VEÍCULOS</t>
  </si>
  <si>
    <t>CAMINHÃO</t>
  </si>
  <si>
    <t>CAMINHAO TRATOR</t>
  </si>
  <si>
    <t>CAMINHONETE</t>
  </si>
  <si>
    <t>CHARRETE</t>
  </si>
  <si>
    <t>CICLOMOTOR</t>
  </si>
  <si>
    <t>MICROONIBUS</t>
  </si>
  <si>
    <t>MOTO</t>
  </si>
  <si>
    <t>MOTOR - CASA ÔNIBUS</t>
  </si>
  <si>
    <t>ÔNIBUS</t>
  </si>
  <si>
    <t>REBOQUE</t>
  </si>
  <si>
    <t>SEMI-REBOQUE</t>
  </si>
  <si>
    <t>SIDE-CAR</t>
  </si>
  <si>
    <t>TRATOR DE ESTEIRAS</t>
  </si>
  <si>
    <t>TRATOR DE RODAS</t>
  </si>
  <si>
    <t>TRICICLO</t>
  </si>
  <si>
    <t>UTILITÁRIO</t>
  </si>
  <si>
    <t>Fonte: Detran-RO</t>
  </si>
  <si>
    <t xml:space="preserve">CAMINHAO TRATOR </t>
  </si>
  <si>
    <t xml:space="preserve">CAMINHONETE </t>
  </si>
  <si>
    <t xml:space="preserve">CHARRETE </t>
  </si>
  <si>
    <t xml:space="preserve">CICLOMOTOR </t>
  </si>
  <si>
    <t xml:space="preserve">REBOQUE </t>
  </si>
  <si>
    <t xml:space="preserve">SEMI-REBOQUE </t>
  </si>
  <si>
    <t xml:space="preserve">SIDE-CAR </t>
  </si>
  <si>
    <t xml:space="preserve">TRATOR DE ESTEIRAS </t>
  </si>
  <si>
    <t xml:space="preserve">TRATOR DE RODAS </t>
  </si>
  <si>
    <t xml:space="preserve">TRICICLO </t>
  </si>
  <si>
    <t>MOTOR-CASA ÔNIBUS</t>
  </si>
  <si>
    <t xml:space="preserve">MOTO </t>
  </si>
  <si>
    <t xml:space="preserve">AUTOMÓVEL/CAMIONETA </t>
  </si>
  <si>
    <t xml:space="preserve">MICROÔNIBUS </t>
  </si>
  <si>
    <t xml:space="preserve">ÔNIBUS </t>
  </si>
  <si>
    <t xml:space="preserve">UTILITÁRIO </t>
  </si>
  <si>
    <t>RESUMO DA FROTA EM RONDÔNIA</t>
  </si>
  <si>
    <t>EVOLUÇÃO DA FROTA EM RONDÔNIA</t>
  </si>
  <si>
    <t>EVOLUÇÃO DA TAXA DE CRESCIMENTO DA FROTA EM RONDÔNIA</t>
  </si>
  <si>
    <t xml:space="preserve"> PERCENTUAL DA FROTA SEGUNDO TIPO DE VEÍCULO</t>
  </si>
  <si>
    <t>* A categoria moto engloba motocicleta e motoneta.</t>
  </si>
  <si>
    <t>PROJETOS DETRAN-RO</t>
  </si>
  <si>
    <t>AGRADECIMENTO</t>
  </si>
  <si>
    <t>FROTA DE VEÍCULOS</t>
  </si>
  <si>
    <t>ACIDENTES X DIA DA SEMANA</t>
  </si>
  <si>
    <t>XV.</t>
  </si>
  <si>
    <t>HORÁRIO X ACIDENTES</t>
  </si>
  <si>
    <t>XVI.</t>
  </si>
  <si>
    <t>XVII.</t>
  </si>
  <si>
    <t>XIX.</t>
  </si>
  <si>
    <t>PROJETOS</t>
  </si>
  <si>
    <t>ENCERRAMENTO</t>
  </si>
  <si>
    <t>CAPA</t>
  </si>
  <si>
    <r>
      <t>2008—2009</t>
    </r>
    <r>
      <rPr>
        <sz val="11"/>
        <color theme="1"/>
        <rFont val="Calibri"/>
        <family val="2"/>
        <scheme val="minor"/>
      </rPr>
      <t/>
    </r>
  </si>
  <si>
    <r>
      <t>2008— 2009</t>
    </r>
    <r>
      <rPr>
        <sz val="11"/>
        <color theme="1"/>
        <rFont val="Calibri"/>
        <family val="2"/>
        <scheme val="minor"/>
      </rPr>
      <t/>
    </r>
  </si>
  <si>
    <t>OUTROS</t>
  </si>
  <si>
    <t>AUTOMÓVEL</t>
  </si>
  <si>
    <t>MOTOCICLISTA</t>
  </si>
  <si>
    <t>CICLISTA</t>
  </si>
  <si>
    <t>*Apartir de 2009 a categoria condutor foi dividida em Condutor de Auto, Motociclista e Ciclista.</t>
  </si>
  <si>
    <t>*Apartir de agosto/2009 a PFR passou a enviar a lista de vítimas fatais, o que possibitou cadastrar vítimas fatais posterior.</t>
  </si>
  <si>
    <t>*Apartir de 2009 a categoria condutor foi dividida em: Condutor de Auto, Motociclista e Ciclista.</t>
  </si>
  <si>
    <t>Veículos Envol. em Acid. c/ Vítima</t>
  </si>
  <si>
    <t>Motorização (Veículos /100 hab)*</t>
  </si>
  <si>
    <t>Vitima Não Fatais /100.000 hab</t>
  </si>
  <si>
    <t xml:space="preserve"> ÍNDICES DO ESTADO DE RONDÔNIA </t>
  </si>
  <si>
    <t>Motorização (Veículos /100 hab)</t>
  </si>
  <si>
    <t>Vitimas Fatais /10.000 Veículos</t>
  </si>
  <si>
    <t>JAN</t>
  </si>
  <si>
    <t>FEV</t>
  </si>
  <si>
    <t>MAR</t>
  </si>
  <si>
    <t>ABR</t>
  </si>
  <si>
    <t>MAI</t>
  </si>
  <si>
    <t>JUN</t>
  </si>
  <si>
    <t>DIA DA SEMANA</t>
  </si>
  <si>
    <t>CONDUZIR O VEICULO SEM EQUIPAMENTO OBRIGATORIO OU ESTANDO ESTE INEFICIENTE OU INOPERANTE.</t>
  </si>
  <si>
    <t>CONDUTORES DO ESTADO DE RODÔNIA SEGUNDO SEXO E CATEGORIA</t>
  </si>
  <si>
    <t>ALTA FLORESTA D'OESTE</t>
  </si>
  <si>
    <t>MASC</t>
  </si>
  <si>
    <t>FEM</t>
  </si>
  <si>
    <t>A</t>
  </si>
  <si>
    <t>AB</t>
  </si>
  <si>
    <t>AC</t>
  </si>
  <si>
    <t>AD</t>
  </si>
  <si>
    <t>AE</t>
  </si>
  <si>
    <t>B</t>
  </si>
  <si>
    <t>C</t>
  </si>
  <si>
    <t>D</t>
  </si>
  <si>
    <t>E</t>
  </si>
  <si>
    <t>TOTAL GERAL</t>
  </si>
  <si>
    <t>ALTO ALEGRE DOS PARECIS</t>
  </si>
  <si>
    <t>ALTO PARAISO</t>
  </si>
  <si>
    <t>ALVORADA D'OESTE</t>
  </si>
  <si>
    <t>ARIQUEMES</t>
  </si>
  <si>
    <t>BURITIS</t>
  </si>
  <si>
    <t>CABIXI</t>
  </si>
  <si>
    <t>CACAULÂNDIA</t>
  </si>
  <si>
    <t>CACOAL</t>
  </si>
  <si>
    <t>CAMPO NOVO DE RONDÔNIA</t>
  </si>
  <si>
    <t>CANDEIAS DO JAMARI</t>
  </si>
  <si>
    <t>CASTANHEIRAS</t>
  </si>
  <si>
    <t>CEREJEIRAS</t>
  </si>
  <si>
    <t>CHUPINGUAIA</t>
  </si>
  <si>
    <t>COLORADO D'OESTE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</si>
  <si>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</si>
  <si>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</si>
  <si>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</si>
  <si>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</si>
  <si>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</si>
  <si>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</si>
  <si>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</si>
  <si>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</si>
  <si>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</si>
  <si>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</si>
  <si>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</si>
  <si>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</si>
  <si>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</si>
  <si>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</si>
  <si>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</si>
  <si>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NOVA UNIÃO</t>
  </si>
  <si>
    <t>NOVO HORIZONTE</t>
  </si>
  <si>
    <t>OURO PRETO D'OESTE</t>
  </si>
  <si>
    <t>PARECIS</t>
  </si>
  <si>
    <t>PIMENTA BUENO</t>
  </si>
  <si>
    <t>PIMENTEIRAS D'OESTE</t>
  </si>
  <si>
    <t>PORTO VELHO</t>
  </si>
  <si>
    <t>PRESIDENTE MÉDICI</t>
  </si>
  <si>
    <t>PRIMAVERA DE RONDÔNIA</t>
  </si>
  <si>
    <t>RIO CRESPO</t>
  </si>
  <si>
    <t>ROLIM DE MOURA</t>
  </si>
  <si>
    <t>SANTA LUZIA DO OESTE</t>
  </si>
  <si>
    <t>SÃO FELIPE D'OESTE</t>
  </si>
  <si>
    <t>SÃO FRANCISCO DO GUAPORÉ</t>
  </si>
  <si>
    <t>SÃO MIGUEL DO GUAPORÉ</t>
  </si>
  <si>
    <t>SERINGUEIRAS</t>
  </si>
  <si>
    <t>TEIXEIRÓPOLIS</t>
  </si>
  <si>
    <t>THEOBROMA</t>
  </si>
  <si>
    <t>URUPÁ</t>
  </si>
  <si>
    <t>VALE DO ANARI</t>
  </si>
  <si>
    <t>VALE DO PARAISO</t>
  </si>
  <si>
    <t>VILHENA</t>
  </si>
  <si>
    <t>TOTAL GERAL PERCENTUAL</t>
  </si>
  <si>
    <t>EVOLUÇÃO PERCENTUAL ANUAL</t>
  </si>
  <si>
    <t>EVOLUÇÃO GERAL PERCENTUAL</t>
  </si>
  <si>
    <t>2004 -- 2005</t>
  </si>
  <si>
    <t>2005 -- 2006</t>
  </si>
  <si>
    <t>2006 -- 2007</t>
  </si>
  <si>
    <t>2007 -- 2008</t>
  </si>
  <si>
    <t>2008 -- 2009</t>
  </si>
  <si>
    <t>MUNICÍPIO</t>
  </si>
  <si>
    <t>ALTA FLORESTA DO OESTE</t>
  </si>
  <si>
    <t>ALTO PARAÍSO</t>
  </si>
  <si>
    <t>ALVORADA DO OESTE</t>
  </si>
  <si>
    <t>COLORADO DO OESTE</t>
  </si>
  <si>
    <t>ESPIGÃO DO OESTE</t>
  </si>
  <si>
    <t>MACHADINHO DO OESTE</t>
  </si>
  <si>
    <t>OURO PRETO DO OESTE</t>
  </si>
  <si>
    <t>PIMENTEIRAS DO OESTE</t>
  </si>
  <si>
    <t>SÃO FELIPE DO OESTE</t>
  </si>
  <si>
    <t>VALE DO PARAÍSO</t>
  </si>
  <si>
    <t>Acidentes</t>
  </si>
  <si>
    <t>Acidentes com vítimas</t>
  </si>
  <si>
    <t>Vítimas  Fatais</t>
  </si>
  <si>
    <t>População</t>
  </si>
  <si>
    <t>Veículos Autuados</t>
  </si>
  <si>
    <t>TOTAL GERAL DO ESTADO</t>
  </si>
  <si>
    <t>Frota</t>
  </si>
  <si>
    <t xml:space="preserve">INDICES DE RONDÔNIA </t>
  </si>
  <si>
    <t>HABILITADOS POR MUNICÍPIO</t>
  </si>
  <si>
    <r>
      <t>2009—2010</t>
    </r>
    <r>
      <rPr>
        <sz val="11"/>
        <color theme="1"/>
        <rFont val="Calibri"/>
        <family val="2"/>
        <scheme val="minor"/>
      </rPr>
      <t/>
    </r>
  </si>
  <si>
    <t>ÔNIBUS/MICRO</t>
  </si>
  <si>
    <t xml:space="preserve">  EVOLUÇÃO ANUAL DE ACIDENTES COM VÍTIMAS NO ESTADO DE RONDÔNIA </t>
  </si>
  <si>
    <r>
      <t>2009— 2010</t>
    </r>
    <r>
      <rPr>
        <sz val="11"/>
        <color theme="1"/>
        <rFont val="Calibri"/>
        <family val="2"/>
        <scheme val="minor"/>
      </rPr>
      <t/>
    </r>
  </si>
  <si>
    <t>VÍTIMAS NÃO FATAIS NO ESTADO DE RONDÔNIA</t>
  </si>
  <si>
    <t>CONDUTORES ENVOLVIDO EM ACIDENTES COM VÍTIMAS  NO ESTADO DE RONDÔNIA</t>
  </si>
  <si>
    <t>* Frota Renavan</t>
  </si>
  <si>
    <t>Acid. com Vitimas/100.000 hab</t>
  </si>
  <si>
    <t>Vitimas Fatais /100.000 hab</t>
  </si>
  <si>
    <t>Vitima Não Fatais  /10.000 Veíc.*</t>
  </si>
  <si>
    <t>Acid. com Vitimas /10.000 Veíc.*</t>
  </si>
  <si>
    <t>Atropelamento /10.000 Veíc.*</t>
  </si>
  <si>
    <t>Atropelamento /100.000 hab.</t>
  </si>
  <si>
    <t>% Frota Envol. em Acid. c/ Vít.</t>
  </si>
  <si>
    <t>EVOLUÇÃO DO INDICE MOTORIZAÇÃO EM RONDÔNIA</t>
  </si>
  <si>
    <t xml:space="preserve">EVOLUÇÃO DO INDICE  DE VÍTIMAS NÃO FATAIS / 10.000 VEÍCULOS </t>
  </si>
  <si>
    <t xml:space="preserve">EVOLUÇÃO DO INDICE DE VÍTIMAS FATAIS / 100.000 HABITANTES </t>
  </si>
  <si>
    <t xml:space="preserve">EVOLUÇÃO DO INDICE  DE VÍTIMAS FATAIS / 10.000 VEÍCULOS </t>
  </si>
  <si>
    <t>EVOLUÇÃO DA POPULAÇÃO EM RONDÔNIA</t>
  </si>
  <si>
    <t>Vitimas Fatais /100.000 hab.</t>
  </si>
  <si>
    <t>Veículos Apreendidos</t>
  </si>
  <si>
    <t>Motorização /100 hab</t>
  </si>
  <si>
    <t xml:space="preserve"> FEDERAL ( PRF )</t>
  </si>
  <si>
    <t>Fonte: IML(Instituto Médico Legal), DEDT(Delegacia Especializado em Delitos de Trânsito), PRF (Policia Rodoviária Federal) PM (Policia Militar),  IBGE.</t>
  </si>
  <si>
    <t>NOVA BRASILÂNDIA DO OESTE</t>
  </si>
  <si>
    <t>ÍNDICE DE ACIDENTES COM VÍTIMAS POR 10.000 VEÍCULOS -  2010</t>
  </si>
  <si>
    <t>INDICE ESTADUAL</t>
  </si>
  <si>
    <t xml:space="preserve">Fonte: (PM-RO) Policia Militar; IML-RO, PRF. </t>
  </si>
  <si>
    <t>* Nos Municípios não constam os dados da PRF.</t>
  </si>
  <si>
    <t>ÍNDICE DE VÍTIMAS NÃO FATAIS POR 10.000 VEICULOS - 2010</t>
  </si>
  <si>
    <t>ÍNDICE DE  VÍTIMAS  FATAIS POR 10.000 VEICULOS - 2010</t>
  </si>
  <si>
    <t>ÍNDICE DE ACIDENTES COM VÍTIMAS POR 100.000 HABITANTES -  2010</t>
  </si>
  <si>
    <t>ÍNDICE DE  VÍTIMAS NÃO FATAIS POR 100.000 HABITANTES -  2010</t>
  </si>
  <si>
    <t>ÍNDICE DE  VÍTIMAS  FATAIS POR 100.000 HABITANTES -  2010</t>
  </si>
  <si>
    <t>URBANO</t>
  </si>
  <si>
    <t>CHOQUE</t>
  </si>
  <si>
    <t>TOMBAMENTO</t>
  </si>
  <si>
    <t>QUEDA</t>
  </si>
  <si>
    <t>ATROPELAMENTO DE PEDESTRE</t>
  </si>
  <si>
    <t>ATROPELAMENTO DE ANIMAIS</t>
  </si>
  <si>
    <t>COLISÃO LATERAL</t>
  </si>
  <si>
    <t>COLISÃO FRONTAL</t>
  </si>
  <si>
    <t>COLISÃO TRANSVERSAL</t>
  </si>
  <si>
    <t>COLISÃO TRASEIRA</t>
  </si>
  <si>
    <t>ENGAVETAMENTO</t>
  </si>
  <si>
    <t>CAPOTAMENTO</t>
  </si>
  <si>
    <t>ALTA FLORESTA</t>
  </si>
  <si>
    <t>*Não constam dados da PRF.</t>
  </si>
  <si>
    <t>CAMPO NOVO</t>
  </si>
  <si>
    <t>ITAPUÃ D'OESTE</t>
  </si>
  <si>
    <t>NOVA BRAZILÂNDIA D'OESTE</t>
  </si>
  <si>
    <t>OURO PRETO</t>
  </si>
  <si>
    <t>PIMENTEIRAS</t>
  </si>
  <si>
    <t>PRESIDENTE MEDICI</t>
  </si>
  <si>
    <t>SANTA LUZIA D'OESTE</t>
  </si>
  <si>
    <t>SÃO FRANCISCO</t>
  </si>
  <si>
    <t>SÃO MIGUEL</t>
  </si>
  <si>
    <t>TEXEIROPOLIS</t>
  </si>
  <si>
    <t>ACIDENTES COM VÍTIMAS POR DIA DA SEMANA EM RONDÔNIA  - 2010</t>
  </si>
  <si>
    <t>ACIDENTES COM VÍTIMAS POR DIA DA SEMANA EM RONDÔNIA</t>
  </si>
  <si>
    <t xml:space="preserve">ACIDENTES COM VÍTIMAS POR MÊS EM RONDÔNIA </t>
  </si>
  <si>
    <t>NO  ESTADO DE RONDÔNIA</t>
  </si>
  <si>
    <t>HORÁRIO DE ACIDENTES DE TRÂNSITO EM RONDÔNIA  - 2010</t>
  </si>
  <si>
    <t xml:space="preserve"> DADOS DOS MUNICÍPIOS DO  ESTADO DE RONDÔNIA - 2010</t>
  </si>
  <si>
    <t>EVOLUÇÃO DO ÍNDICE DE ACIDENTES COM VÍTIMAS POR 10.000 VEÍCULOS -  2010 x 2009</t>
  </si>
  <si>
    <t>% de Cres.</t>
  </si>
  <si>
    <t>EVOLUÇÃO DO ÍNDICE DE VÍTIMAS NÃO FATAIS POR 10.000 VEICULOS - 2010 x 2009</t>
  </si>
  <si>
    <t>EVOLUÇÃO DO ÍNDICE DE  VÍTIMAS  FATAIS POR 10.000 VEICULOS - 2010 x 2009</t>
  </si>
  <si>
    <t>EVOLUÇÃO DO ÍNDICE DE ACIDENTES COM VÍTIMAS POR 100.000 HABITANTES -  2010 x 2009</t>
  </si>
  <si>
    <t>EVOLUÇÃO DO ÍNDICE DE  VÍTIMAS NÃO FATAIS POR 100.000 HABITANTES -  2010 x 2009</t>
  </si>
  <si>
    <t>EVOLUÇÃO DO ÍNDICE DE  VÍTIMAS  FATAIS POR 100.000 HABITANTES -  2010 x 2009</t>
  </si>
  <si>
    <t>EVOLUÇÃO DO ÍNDICE DE MOTORIZAÇÃO POR 100 HABITANTES  -  2010 x 2009</t>
  </si>
  <si>
    <t>Fonte: DETRAN-RO</t>
  </si>
  <si>
    <t>*Referência a frota de dezembro 2010</t>
  </si>
  <si>
    <t>QUADRO  DE EVOLUÇÃO DOS MUNICÍPIOS - RONDÔNIA</t>
  </si>
  <si>
    <t>ARTIGO / QUANT.</t>
  </si>
  <si>
    <t xml:space="preserve"> Art.  162 / 11.391</t>
  </si>
  <si>
    <t>CONDUZIR O VEICULO QUE NAO ESTEJA REGISTRADO E DEVIDAMENTE LICENCIADO.</t>
  </si>
  <si>
    <t xml:space="preserve"> Art.  230 / 10.994</t>
  </si>
  <si>
    <t>CONDUZIR VEICULO SEM OS DOCUMENTOS DE PORTE OBRIGATORIO.</t>
  </si>
  <si>
    <t xml:space="preserve"> Art.  232 / 9.427</t>
  </si>
  <si>
    <t>DEIXAR O CONDUTOR OU PASSAGEIRO DE USASR O CINTO DE SEGURANCA.</t>
  </si>
  <si>
    <t xml:space="preserve"> Art.  167 / 8.598</t>
  </si>
  <si>
    <t>ESTACIONAR O VEICULO EM LOCAIS E HORARIOS DE ESTACIONAMENTOE PARADA PROIBIDA PELA SINALIZACAO (PLACA-PROIBIDO PARAR E ESTACIONAR).</t>
  </si>
  <si>
    <t xml:space="preserve"> Art.  181 / 4.413</t>
  </si>
  <si>
    <t xml:space="preserve"> Art.  244 / 3.856</t>
  </si>
  <si>
    <t>CODUZIR MOTOCICLETA, MOTONETA E CICLOMOTOR SEM USAR CAPACETE DE SEGURANCA COM VISEIRA OU OCULOS DE PROTECAO  E VESTUARIODE ACORDO COM AS NORMAS E ESPECIFICACOES APROVADAS PELO CONTRAN.</t>
  </si>
  <si>
    <t xml:space="preserve"> Art.  244 / 3.810</t>
  </si>
  <si>
    <t>CONDUZIR MOTOCICLETA, MOTONETA E CICLOMOTOR TRANSPORTANDO PASSAGEIRO SEM O CAPACETE DE SEGURANCA COM VISEIRA OU OCULOS DE PROTECAO, OU FORA DO ASSENTO SUPLEMENTAR COLOCADO ATRAS DO CONDUTOR OU CARRO LATERAL.</t>
  </si>
  <si>
    <t xml:space="preserve"> Art.  230 / 3.250</t>
  </si>
  <si>
    <t xml:space="preserve"> Art.  230 / 3.252</t>
  </si>
  <si>
    <t>DIRIGIR O VEICULO UTILIZANDO-SE FONES NOS OUVIDOS CONECTADOSA APARELHAGEM SONORA OU DE TELEFONE CELULAR.</t>
  </si>
  <si>
    <t xml:space="preserve"> Art.  252 / 3.079</t>
  </si>
  <si>
    <t xml:space="preserve"> AS 10 AUTUAÇÕES MAIS APLICADAS EM RONDÔNIA  - 2010</t>
  </si>
  <si>
    <t>XVIII.</t>
  </si>
  <si>
    <t xml:space="preserve">ESTATÍSTICA DOS MUNICÍPIOS </t>
  </si>
  <si>
    <t>DIRIGIR VEICULO SEM POSSUIR CARTEIRA NACIONAL DE HABILITACAO OU PERMISSAO PARA DIRIGIR.</t>
  </si>
  <si>
    <t>ESTACIONAR O VEICULO EM DESACORDO COM AS CONDICOES REGULAMENTADAS ESPECIFICAMENTE PELA SINALIZACAO (PLACA-ESTACIONAMENTO REGULAMENTADADO).</t>
  </si>
  <si>
    <t>ACIDENTES NOS MUNICÍPIOS DE RONDÔNIA</t>
  </si>
  <si>
    <t>EVOLUÇÃO DOS INDICES NOS MUNICÍPIOS DE RONDÔNIA</t>
  </si>
  <si>
    <t xml:space="preserve"> EVOLUÇÃO DOS ACIDENTES DE TRÂNSITO EM RONDÔNIA </t>
  </si>
  <si>
    <t>INFRAÇÕES DE TRÃNSITO (MULTAS)</t>
  </si>
  <si>
    <t xml:space="preserve">  ANUÁRIO ESTATÍSTICO DE ACIDENTES DE TRÂNSITO  RONDÔNIA  </t>
  </si>
  <si>
    <t>2009 -- 2010</t>
  </si>
  <si>
    <t>CATEG.</t>
  </si>
  <si>
    <t>Fonte: INTERPRINT - DETRAN - RO</t>
  </si>
  <si>
    <t>DIRETORIA EXECUTIVA DE OPERAÇÕES - DEO</t>
  </si>
  <si>
    <t xml:space="preserve"> PERCENTUAL  ANUAL DE ACIDENTES COM VÍTIMAS NO ESTADO DE RONDÔNIA SEGUNDO A FASE DO DIA</t>
  </si>
  <si>
    <t xml:space="preserve"> PERCENTUAL ANUAL DE VÍTIMAS  FATAIS NO ESTADO DE RONDÔNIA SEGUNDO FAIXA ETÁRIA</t>
  </si>
  <si>
    <t>PERCENTUAL  ANUAL DE VÍTIMAS  FATAIS NO ESTADO DE RONDÔNIA SEGUNDO TIPO</t>
  </si>
  <si>
    <t xml:space="preserve"> PERCENTUAL  ANUAL DE CONDUTORES ENVOLVIDOS EM ACIDENTES COM VÍTIMAS NO ESTADO DE RONDÔNIA SEGUNDO SEXO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</si>
</sst>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9" formatCode="_(* #,##0.00_);_(* \(#,##0.00\);_(* &quot;-&quot;??_);_(@_)"/>
    <numFmt numFmtId="180" formatCode="0_);\(0\)"/>
    <numFmt numFmtId="181" formatCode="0.0%"/>
    <numFmt numFmtId="182" formatCode="0.0"/>
    <numFmt numFmtId="183" formatCode="#,##0.0"/>
    <numFmt numFmtId="188" formatCode="0\º"/>
  </numFmts>
  <fonts count="97" x14ac:knownFonts="1">
    <font>
      <sz val="11"/>
      <color theme="1"/>
      <name val="Calibri"/>
      <family val="2"/>
      <scheme val="minor"/>
    </font>
    <font>
      <sz val="8"/>
      <color indexed="8"/>
      <name val="Arial"/>
      <family val="2"/>
    </font>
    <font>
      <b/>
      <sz val="14"/>
      <color indexed="8"/>
      <name val="Arial"/>
      <family val="2"/>
    </font>
    <font>
      <sz val="10"/>
      <name val="Arial"/>
      <family val="2"/>
    </font>
    <font>
      <sz val="11"/>
      <color indexed="8"/>
      <name val="Times New Roman"/>
      <family val="1"/>
    </font>
    <font>
      <b/>
      <sz val="13"/>
      <name val="Arial"/>
      <family val="2"/>
    </font>
    <font>
      <b/>
      <sz val="12"/>
      <name val="Arial"/>
      <family val="2"/>
    </font>
    <font>
      <sz val="12"/>
      <name val="Arial"/>
      <family val="2"/>
    </font>
    <font>
      <b/>
      <sz val="10"/>
      <name val="Arial"/>
      <family val="2"/>
    </font>
    <font>
      <b/>
      <sz val="14"/>
      <name val="Arial"/>
      <family val="2"/>
    </font>
    <font>
      <sz val="11"/>
      <name val="Times New Roman"/>
      <family val="1"/>
    </font>
    <font>
      <b/>
      <sz val="16"/>
      <name val="Arial Narrow"/>
      <family val="2"/>
    </font>
    <font>
      <sz val="10"/>
      <color indexed="8"/>
      <name val="Arial"/>
      <family val="2"/>
    </font>
    <font>
      <b/>
      <sz val="12"/>
      <name val="Times New Roman"/>
      <family val="1"/>
    </font>
    <font>
      <sz val="9"/>
      <name val="Britannic Bold"/>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12"/>
      <color rgb="FF000000"/>
      <name val="Times New Roman"/>
      <family val="1"/>
    </font>
    <font>
      <sz val="10"/>
      <color rgb="FF000000"/>
      <name val="Calibri"/>
      <family val="2"/>
      <scheme val="minor"/>
    </font>
    <font>
      <sz val="12"/>
      <color theme="1"/>
      <name val="Calibri"/>
      <family val="2"/>
      <scheme val="minor"/>
    </font>
    <font>
      <b/>
      <sz val="12"/>
      <color rgb="FF000000"/>
      <name val="Times New Roman"/>
      <family val="1"/>
    </font>
    <font>
      <sz val="9"/>
      <color theme="1"/>
      <name val="Times New Roman"/>
      <family val="1"/>
    </font>
    <font>
      <sz val="10"/>
      <color theme="1"/>
      <name val="Times New Roman"/>
      <family val="1"/>
    </font>
    <font>
      <b/>
      <sz val="11"/>
      <color rgb="FF000000"/>
      <name val="Times New Roman"/>
      <family val="1"/>
    </font>
    <font>
      <b/>
      <sz val="10"/>
      <color theme="1"/>
      <name val="Calibri"/>
      <family val="2"/>
      <scheme val="minor"/>
    </font>
    <font>
      <b/>
      <sz val="16"/>
      <color theme="0"/>
      <name val="Calibri"/>
      <family val="2"/>
      <scheme val="minor"/>
    </font>
    <font>
      <sz val="10"/>
      <color theme="1"/>
      <name val="Calibri"/>
      <family val="2"/>
      <scheme val="minor"/>
    </font>
    <font>
      <b/>
      <sz val="15"/>
      <color theme="0"/>
      <name val="Calibri"/>
      <family val="2"/>
      <scheme val="minor"/>
    </font>
    <font>
      <sz val="8"/>
      <color theme="1"/>
      <name val="Times New Roman"/>
      <family val="1"/>
    </font>
    <font>
      <u/>
      <sz val="10"/>
      <color theme="10"/>
      <name val="Britannic Bold"/>
      <family val="2"/>
    </font>
    <font>
      <sz val="10"/>
      <color rgb="FF000000"/>
      <name val="Times New Roman"/>
      <family val="1"/>
    </font>
    <font>
      <b/>
      <sz val="10"/>
      <color rgb="FF000000"/>
      <name val="Times New Roman"/>
      <family val="1"/>
    </font>
    <font>
      <sz val="12"/>
      <color theme="1"/>
      <name val="Times New Roman"/>
      <family val="1"/>
    </font>
    <font>
      <sz val="11"/>
      <color rgb="FF000000"/>
      <name val="Times New Roman"/>
      <family val="1"/>
    </font>
    <font>
      <sz val="11"/>
      <color theme="1"/>
      <name val="Times New Roman"/>
      <family val="1"/>
    </font>
    <font>
      <b/>
      <sz val="12"/>
      <color theme="1"/>
      <name val="Times New Roman"/>
      <family val="1"/>
    </font>
    <font>
      <b/>
      <sz val="20"/>
      <color rgb="FFFFFF00"/>
      <name val="Times New Roman"/>
      <family val="1"/>
    </font>
    <font>
      <b/>
      <sz val="14"/>
      <color rgb="FF000000"/>
      <name val="Times New Roman"/>
      <family val="1"/>
    </font>
    <font>
      <sz val="8"/>
      <color theme="1"/>
      <name val="Calibri"/>
      <family val="2"/>
      <scheme val="minor"/>
    </font>
    <font>
      <sz val="11"/>
      <color indexed="8"/>
      <name val="Calibri"/>
      <family val="2"/>
      <scheme val="minor"/>
    </font>
    <font>
      <b/>
      <sz val="12"/>
      <color theme="1"/>
      <name val="Calibri"/>
      <family val="2"/>
      <scheme val="minor"/>
    </font>
    <font>
      <sz val="10"/>
      <color indexed="8"/>
      <name val="Calibri"/>
      <family val="2"/>
      <scheme val="minor"/>
    </font>
    <font>
      <sz val="9"/>
      <color theme="1"/>
      <name val="Calibri"/>
      <family val="2"/>
      <scheme val="minor"/>
    </font>
    <font>
      <b/>
      <sz val="10"/>
      <color rgb="FF000000"/>
      <name val="Calibri"/>
      <family val="2"/>
      <scheme val="minor"/>
    </font>
    <font>
      <sz val="11"/>
      <color rgb="FFFFFF00"/>
      <name val="Calibri"/>
      <family val="2"/>
      <scheme val="minor"/>
    </font>
    <font>
      <b/>
      <sz val="12"/>
      <color rgb="FF000000"/>
      <name val="Calibri"/>
      <family val="2"/>
      <scheme val="minor"/>
    </font>
    <font>
      <b/>
      <sz val="11"/>
      <color theme="1"/>
      <name val="Times New Roman"/>
      <family val="1"/>
    </font>
    <font>
      <b/>
      <sz val="10"/>
      <color theme="0"/>
      <name val="Calibri"/>
      <family val="2"/>
      <scheme val="minor"/>
    </font>
    <font>
      <sz val="10"/>
      <color theme="0"/>
      <name val="Calibri"/>
      <family val="2"/>
      <scheme val="minor"/>
    </font>
    <font>
      <b/>
      <sz val="14"/>
      <color theme="1"/>
      <name val="Times New Roman"/>
      <family val="1"/>
    </font>
    <font>
      <b/>
      <sz val="12"/>
      <color theme="0"/>
      <name val="Calibri"/>
      <family val="2"/>
      <scheme val="minor"/>
    </font>
    <font>
      <b/>
      <sz val="11"/>
      <color rgb="FF000000"/>
      <name val="Calibri"/>
      <family val="2"/>
      <scheme val="minor"/>
    </font>
    <font>
      <b/>
      <sz val="22"/>
      <color theme="1"/>
      <name val="Calibri"/>
      <family val="2"/>
      <scheme val="minor"/>
    </font>
    <font>
      <sz val="9"/>
      <color rgb="FF000000"/>
      <name val="Calibri"/>
      <family val="2"/>
      <scheme val="minor"/>
    </font>
    <font>
      <sz val="11"/>
      <name val="Cambria"/>
      <family val="1"/>
      <scheme val="major"/>
    </font>
    <font>
      <sz val="11"/>
      <color theme="1"/>
      <name val="Cambria"/>
      <family val="1"/>
      <scheme val="major"/>
    </font>
    <font>
      <b/>
      <sz val="12"/>
      <name val="Cambria"/>
      <family val="1"/>
      <scheme val="major"/>
    </font>
    <font>
      <b/>
      <sz val="13"/>
      <name val="Cambria"/>
      <family val="1"/>
      <scheme val="major"/>
    </font>
    <font>
      <b/>
      <sz val="12"/>
      <color theme="1"/>
      <name val="Cambria"/>
      <family val="1"/>
      <scheme val="major"/>
    </font>
    <font>
      <b/>
      <sz val="10"/>
      <color indexed="8"/>
      <name val="Calibri"/>
      <family val="2"/>
      <scheme val="minor"/>
    </font>
    <font>
      <b/>
      <sz val="12"/>
      <color rgb="FFFFFF00"/>
      <name val="Calibri"/>
      <family val="2"/>
      <scheme val="minor"/>
    </font>
    <font>
      <b/>
      <sz val="13"/>
      <color theme="1"/>
      <name val="Cambria"/>
      <family val="1"/>
      <scheme val="major"/>
    </font>
    <font>
      <sz val="12"/>
      <color indexed="8"/>
      <name val="Cambria"/>
      <family val="1"/>
      <scheme val="major"/>
    </font>
    <font>
      <sz val="12"/>
      <color theme="1"/>
      <name val="Cambria"/>
      <family val="1"/>
      <scheme val="major"/>
    </font>
    <font>
      <b/>
      <sz val="11"/>
      <color indexed="8"/>
      <name val="Calibri"/>
      <family val="2"/>
      <scheme val="minor"/>
    </font>
    <font>
      <b/>
      <sz val="10"/>
      <color theme="1"/>
      <name val="Arial"/>
      <family val="2"/>
    </font>
    <font>
      <b/>
      <sz val="11"/>
      <color theme="1"/>
      <name val="Arial"/>
      <family val="2"/>
    </font>
    <font>
      <b/>
      <sz val="14"/>
      <color theme="1"/>
      <name val="Calibri"/>
      <family val="2"/>
      <scheme val="minor"/>
    </font>
    <font>
      <b/>
      <sz val="14"/>
      <color theme="1"/>
      <name val="Cambria"/>
      <family val="1"/>
      <scheme val="major"/>
    </font>
    <font>
      <b/>
      <u/>
      <sz val="11"/>
      <color theme="10"/>
      <name val="Calibri"/>
      <family val="2"/>
    </font>
    <font>
      <sz val="11"/>
      <color theme="0"/>
      <name val="Britannic Bold"/>
      <family val="2"/>
    </font>
    <font>
      <u/>
      <sz val="11"/>
      <color theme="0"/>
      <name val="Britannic Bold"/>
      <family val="2"/>
    </font>
    <font>
      <sz val="11"/>
      <name val="Calibri"/>
      <family val="2"/>
      <scheme val="minor"/>
    </font>
    <font>
      <b/>
      <sz val="20"/>
      <name val="Calibri"/>
      <family val="2"/>
      <scheme val="minor"/>
    </font>
    <font>
      <b/>
      <sz val="16"/>
      <name val="Calibri"/>
      <family val="2"/>
      <scheme val="minor"/>
    </font>
    <font>
      <u/>
      <sz val="14"/>
      <color theme="10"/>
      <name val="Britannic Bold"/>
      <family val="2"/>
    </font>
    <font>
      <u/>
      <sz val="10"/>
      <color theme="0"/>
      <name val="Britannic Bold"/>
      <family val="2"/>
    </font>
    <font>
      <b/>
      <sz val="11"/>
      <color theme="0"/>
      <name val="Cambria"/>
      <family val="1"/>
      <scheme val="major"/>
    </font>
    <font>
      <b/>
      <sz val="14"/>
      <color theme="0"/>
      <name val="Cambria"/>
      <family val="1"/>
      <scheme val="major"/>
    </font>
    <font>
      <b/>
      <sz val="16"/>
      <color theme="0"/>
      <name val="Cambria"/>
      <family val="1"/>
      <scheme val="major"/>
    </font>
    <font>
      <u/>
      <sz val="12"/>
      <color theme="10"/>
      <name val="Britannic Bold"/>
      <family val="2"/>
    </font>
    <font>
      <b/>
      <sz val="11"/>
      <name val="Cambria"/>
      <family val="1"/>
      <scheme val="major"/>
    </font>
    <font>
      <b/>
      <sz val="20"/>
      <color theme="1"/>
      <name val="Calibri"/>
      <family val="2"/>
      <scheme val="minor"/>
    </font>
    <font>
      <b/>
      <sz val="26"/>
      <color rgb="FFFFFF00"/>
      <name val="Times New Roman"/>
      <family val="1"/>
    </font>
    <font>
      <b/>
      <sz val="26"/>
      <color rgb="FFE33C0F"/>
      <name val="Britannic Bold"/>
      <family val="2"/>
    </font>
    <font>
      <b/>
      <sz val="14"/>
      <color rgb="FF000000"/>
      <name val="Calibri"/>
      <family val="2"/>
      <scheme val="minor"/>
    </font>
    <font>
      <b/>
      <sz val="14"/>
      <color rgb="FFFFFF00"/>
      <name val="Calibri"/>
      <family val="2"/>
      <scheme val="minor"/>
    </font>
    <font>
      <b/>
      <sz val="12"/>
      <color rgb="FFFFFF00"/>
      <name val="Cambria"/>
      <family val="1"/>
      <scheme val="major"/>
    </font>
    <font>
      <b/>
      <sz val="10"/>
      <name val="Calibri"/>
      <family val="2"/>
      <scheme val="minor"/>
    </font>
    <font>
      <b/>
      <sz val="8"/>
      <color theme="1"/>
      <name val="Calibri"/>
      <family val="2"/>
      <scheme val="minor"/>
    </font>
    <font>
      <b/>
      <sz val="16"/>
      <color theme="1"/>
      <name val="Calibri"/>
      <family val="2"/>
      <scheme val="minor"/>
    </font>
    <font>
      <b/>
      <sz val="8"/>
      <color theme="1"/>
      <name val="Arial"/>
      <family val="2"/>
    </font>
    <font>
      <b/>
      <sz val="14"/>
      <color theme="0"/>
      <name val="Calibri"/>
      <family val="2"/>
      <scheme val="minor"/>
    </font>
    <font>
      <b/>
      <sz val="12"/>
      <color theme="0"/>
      <name val="Times New Roman"/>
      <family val="1"/>
    </font>
    <font>
      <b/>
      <sz val="20"/>
      <color theme="1"/>
      <name val="Cambria"/>
      <family val="1"/>
      <scheme val="major"/>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tint="0.39997558519241921"/>
        <bgColor indexed="64"/>
      </patternFill>
    </fill>
  </fills>
  <borders count="81">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ck">
        <color indexed="64"/>
      </right>
      <top/>
      <bottom style="thick">
        <color indexed="64"/>
      </bottom>
      <diagonal/>
    </border>
    <border>
      <left style="medium">
        <color indexed="64"/>
      </left>
      <right style="medium">
        <color indexed="64"/>
      </right>
      <top/>
      <bottom/>
      <diagonal/>
    </border>
  </borders>
  <cellStyleXfs count="4">
    <xf numFmtId="0" fontId="0" fillId="0" borderId="0"/>
    <xf numFmtId="0" fontId="17" fillId="0" borderId="0" applyNumberFormat="0" applyFill="0" applyBorder="0" applyAlignment="0" applyProtection="0">
      <alignment vertical="top"/>
      <protection locked="0"/>
    </xf>
    <xf numFmtId="0" fontId="12" fillId="0" borderId="0">
      <alignment vertical="top"/>
    </xf>
    <xf numFmtId="179" fontId="15" fillId="0" borderId="0" applyFont="0" applyFill="0" applyBorder="0" applyAlignment="0" applyProtection="0"/>
  </cellStyleXfs>
  <cellXfs count="1209">
    <xf numFmtId="0" fontId="0" fillId="0" borderId="0" xfId="0"/>
    <xf numFmtId="0" fontId="0" fillId="0" borderId="0" xfId="0" applyAlignment="1">
      <alignment vertical="top"/>
    </xf>
    <xf numFmtId="0" fontId="0" fillId="0" borderId="0" xfId="0" applyFill="1" applyBorder="1" applyAlignment="1"/>
    <xf numFmtId="0" fontId="1" fillId="0" borderId="0" xfId="0" applyFont="1" applyAlignment="1">
      <alignment vertical="center"/>
    </xf>
    <xf numFmtId="0" fontId="1" fillId="0" borderId="0" xfId="0" applyFont="1" applyAlignment="1">
      <alignment vertical="top"/>
    </xf>
    <xf numFmtId="0" fontId="19" fillId="0" borderId="0" xfId="0" applyFont="1" applyFill="1" applyBorder="1" applyAlignment="1">
      <alignment horizontal="center" wrapText="1"/>
    </xf>
    <xf numFmtId="0" fontId="0" fillId="0" borderId="0" xfId="0" applyAlignment="1">
      <alignment horizontal="center"/>
    </xf>
    <xf numFmtId="0" fontId="20" fillId="3" borderId="1" xfId="0" applyFont="1" applyFill="1" applyBorder="1" applyAlignment="1">
      <alignment wrapText="1"/>
    </xf>
    <xf numFmtId="0" fontId="21" fillId="0" borderId="0" xfId="0" applyFont="1" applyFill="1" applyBorder="1" applyAlignment="1">
      <alignment horizontal="center"/>
    </xf>
    <xf numFmtId="0" fontId="20" fillId="3" borderId="2" xfId="0" applyFont="1" applyFill="1" applyBorder="1" applyAlignment="1">
      <alignment wrapText="1"/>
    </xf>
    <xf numFmtId="3" fontId="22"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0" applyFont="1" applyBorder="1" applyAlignment="1"/>
    <xf numFmtId="0" fontId="24" fillId="0" borderId="3" xfId="0" applyFont="1" applyBorder="1" applyAlignment="1"/>
    <xf numFmtId="0" fontId="24" fillId="0" borderId="0" xfId="0" applyFont="1" applyBorder="1" applyAlignment="1"/>
    <xf numFmtId="0" fontId="0" fillId="0" borderId="0" xfId="0" applyBorder="1"/>
    <xf numFmtId="0" fontId="22" fillId="0" borderId="0" xfId="0" applyFont="1" applyFill="1" applyBorder="1" applyAlignment="1">
      <alignment vertical="center" wrapText="1"/>
    </xf>
    <xf numFmtId="3" fontId="25" fillId="0" borderId="0" xfId="0" applyNumberFormat="1" applyFont="1" applyFill="1" applyBorder="1" applyAlignment="1">
      <alignment horizontal="center" vertical="center" wrapText="1"/>
    </xf>
    <xf numFmtId="0" fontId="16" fillId="0" borderId="0" xfId="0" applyFont="1" applyFill="1"/>
    <xf numFmtId="0" fontId="26" fillId="0" borderId="0" xfId="0" applyFont="1" applyFill="1" applyBorder="1" applyAlignment="1">
      <alignment horizontal="center" vertical="center" textRotation="30"/>
    </xf>
    <xf numFmtId="0" fontId="0" fillId="0" borderId="0" xfId="0" applyAlignment="1">
      <alignment horizontal="center" vertical="center"/>
    </xf>
    <xf numFmtId="0" fontId="20" fillId="0" borderId="1" xfId="0" applyFont="1" applyFill="1" applyBorder="1" applyAlignment="1">
      <alignment wrapText="1"/>
    </xf>
    <xf numFmtId="181" fontId="18" fillId="0" borderId="0" xfId="0" applyNumberFormat="1" applyFont="1" applyFill="1" applyBorder="1" applyAlignment="1">
      <alignment horizontal="center"/>
    </xf>
    <xf numFmtId="0" fontId="20" fillId="0" borderId="2" xfId="0" applyFont="1" applyFill="1" applyBorder="1" applyAlignment="1">
      <alignment wrapText="1"/>
    </xf>
    <xf numFmtId="0" fontId="27" fillId="0" borderId="0" xfId="0" applyFont="1" applyFill="1" applyAlignment="1"/>
    <xf numFmtId="181" fontId="0" fillId="0" borderId="0" xfId="0" applyNumberFormat="1" applyFont="1" applyFill="1" applyBorder="1" applyAlignment="1">
      <alignment horizontal="center"/>
    </xf>
    <xf numFmtId="9" fontId="25" fillId="0" borderId="0" xfId="0" applyNumberFormat="1" applyFont="1" applyFill="1" applyBorder="1" applyAlignment="1">
      <alignment horizontal="center" wrapText="1"/>
    </xf>
    <xf numFmtId="3" fontId="24" fillId="0" borderId="0" xfId="0" applyNumberFormat="1" applyFont="1" applyBorder="1" applyAlignment="1"/>
    <xf numFmtId="0" fontId="27" fillId="0" borderId="0" xfId="0" applyFont="1" applyFill="1" applyAlignment="1">
      <alignment wrapText="1"/>
    </xf>
    <xf numFmtId="0" fontId="19" fillId="0" borderId="0" xfId="0" applyFont="1" applyFill="1" applyBorder="1" applyAlignment="1">
      <alignment vertical="center" wrapText="1"/>
    </xf>
    <xf numFmtId="0" fontId="19" fillId="0" borderId="0" xfId="0" applyFont="1" applyFill="1" applyBorder="1" applyAlignment="1">
      <alignment wrapText="1"/>
    </xf>
    <xf numFmtId="3" fontId="19" fillId="0" borderId="0" xfId="0" applyNumberFormat="1" applyFont="1" applyFill="1" applyBorder="1" applyAlignment="1">
      <alignment horizontal="center" wrapText="1"/>
    </xf>
    <xf numFmtId="0" fontId="22" fillId="0" borderId="0" xfId="0" applyFont="1" applyFill="1" applyBorder="1" applyAlignment="1">
      <alignment wrapText="1"/>
    </xf>
    <xf numFmtId="3" fontId="22" fillId="0" borderId="0" xfId="0" applyNumberFormat="1" applyFont="1" applyFill="1" applyBorder="1" applyAlignment="1">
      <alignment horizontal="center" wrapText="1"/>
    </xf>
    <xf numFmtId="0" fontId="24" fillId="0" borderId="0" xfId="0" applyFont="1" applyFill="1" applyBorder="1" applyAlignment="1"/>
    <xf numFmtId="0" fontId="0" fillId="0" borderId="0" xfId="0" applyFill="1" applyBorder="1"/>
    <xf numFmtId="0" fontId="18" fillId="0" borderId="0" xfId="0" applyFont="1" applyFill="1" applyBorder="1" applyAlignment="1">
      <alignment horizontal="center"/>
    </xf>
    <xf numFmtId="0" fontId="25" fillId="0" borderId="0" xfId="0" applyFont="1" applyFill="1" applyBorder="1" applyAlignment="1">
      <alignment horizontal="center" wrapText="1"/>
    </xf>
    <xf numFmtId="0" fontId="22" fillId="0" borderId="0" xfId="0" applyFont="1" applyFill="1" applyBorder="1" applyAlignment="1">
      <alignment horizontal="center" wrapText="1"/>
    </xf>
    <xf numFmtId="0" fontId="0" fillId="0" borderId="4" xfId="0" applyBorder="1"/>
    <xf numFmtId="181" fontId="25" fillId="0" borderId="0" xfId="0" applyNumberFormat="1" applyFont="1" applyFill="1" applyBorder="1" applyAlignment="1">
      <alignment horizontal="center" wrapText="1"/>
    </xf>
    <xf numFmtId="0" fontId="28" fillId="0" borderId="0" xfId="0" applyFont="1"/>
    <xf numFmtId="0" fontId="20" fillId="0" borderId="2" xfId="0" applyFont="1" applyBorder="1" applyAlignment="1">
      <alignment wrapText="1"/>
    </xf>
    <xf numFmtId="0" fontId="20" fillId="0" borderId="1" xfId="0" applyFont="1" applyBorder="1" applyAlignment="1">
      <alignment wrapText="1"/>
    </xf>
    <xf numFmtId="0" fontId="23" fillId="0" borderId="3" xfId="0" applyFont="1" applyBorder="1" applyAlignment="1"/>
    <xf numFmtId="0" fontId="0" fillId="0" borderId="0" xfId="0" applyAlignment="1">
      <alignment horizontal="left"/>
    </xf>
    <xf numFmtId="0" fontId="29" fillId="0" borderId="0" xfId="0" applyFont="1" applyFill="1" applyAlignment="1">
      <alignment wrapText="1"/>
    </xf>
    <xf numFmtId="0" fontId="29" fillId="0" borderId="0" xfId="0" applyFont="1" applyFill="1" applyAlignment="1"/>
    <xf numFmtId="0" fontId="29" fillId="0" borderId="0" xfId="0" applyFont="1" applyFill="1" applyAlignment="1">
      <alignment horizontal="center" wrapText="1"/>
    </xf>
    <xf numFmtId="0" fontId="0" fillId="0" borderId="0" xfId="0" applyAlignment="1">
      <alignment wrapText="1"/>
    </xf>
    <xf numFmtId="0" fontId="24" fillId="0" borderId="0" xfId="0" applyFont="1" applyBorder="1" applyAlignment="1">
      <alignment horizontal="left"/>
    </xf>
    <xf numFmtId="181" fontId="21" fillId="0" borderId="0" xfId="0" applyNumberFormat="1" applyFont="1" applyFill="1" applyBorder="1" applyAlignment="1">
      <alignment horizontal="center"/>
    </xf>
    <xf numFmtId="181" fontId="22" fillId="0" borderId="0" xfId="0" applyNumberFormat="1" applyFont="1" applyFill="1" applyBorder="1" applyAlignment="1">
      <alignment horizontal="center" wrapText="1"/>
    </xf>
    <xf numFmtId="0" fontId="21" fillId="0" borderId="0" xfId="0" applyFont="1" applyFill="1" applyBorder="1" applyAlignment="1">
      <alignment horizontal="center" wrapText="1"/>
    </xf>
    <xf numFmtId="3" fontId="21" fillId="0" borderId="0" xfId="0" applyNumberFormat="1" applyFont="1" applyFill="1" applyBorder="1" applyAlignment="1">
      <alignment horizontal="center"/>
    </xf>
    <xf numFmtId="0" fontId="30" fillId="0" borderId="3" xfId="0" applyFont="1" applyBorder="1" applyAlignment="1"/>
    <xf numFmtId="0" fontId="0" fillId="0" borderId="0" xfId="0" applyFill="1"/>
    <xf numFmtId="181" fontId="20" fillId="0" borderId="5" xfId="0" applyNumberFormat="1" applyFont="1" applyBorder="1" applyAlignment="1">
      <alignment horizontal="center" vertical="center" wrapText="1"/>
    </xf>
    <xf numFmtId="181" fontId="20" fillId="0" borderId="6" xfId="0" applyNumberFormat="1" applyFont="1" applyBorder="1" applyAlignment="1">
      <alignment horizontal="center" vertical="center" wrapText="1"/>
    </xf>
    <xf numFmtId="181" fontId="20" fillId="0" borderId="7" xfId="0" applyNumberFormat="1" applyFont="1" applyBorder="1" applyAlignment="1">
      <alignment horizontal="center" vertical="center" wrapText="1"/>
    </xf>
    <xf numFmtId="3" fontId="25" fillId="0" borderId="0" xfId="0" applyNumberFormat="1" applyFont="1" applyFill="1" applyBorder="1" applyAlignment="1">
      <alignment horizontal="center" wrapText="1"/>
    </xf>
    <xf numFmtId="181" fontId="20" fillId="0" borderId="8" xfId="0" applyNumberFormat="1" applyFont="1" applyBorder="1" applyAlignment="1">
      <alignment horizontal="center" vertical="center" wrapText="1"/>
    </xf>
    <xf numFmtId="181" fontId="20" fillId="0" borderId="9" xfId="0" applyNumberFormat="1" applyFont="1" applyBorder="1" applyAlignment="1">
      <alignment horizontal="center" vertical="center" wrapText="1"/>
    </xf>
    <xf numFmtId="181" fontId="20" fillId="0" borderId="10" xfId="0" applyNumberFormat="1" applyFont="1" applyBorder="1" applyAlignment="1">
      <alignment horizontal="center" vertical="center" wrapText="1"/>
    </xf>
    <xf numFmtId="0" fontId="20" fillId="0" borderId="2" xfId="0" applyFont="1" applyBorder="1" applyAlignment="1"/>
    <xf numFmtId="9" fontId="22" fillId="0" borderId="0" xfId="0" applyNumberFormat="1" applyFont="1" applyFill="1" applyBorder="1" applyAlignment="1">
      <alignment horizontal="center" wrapText="1"/>
    </xf>
    <xf numFmtId="0" fontId="31" fillId="0" borderId="0" xfId="1" applyFont="1" applyAlignment="1" applyProtection="1">
      <alignment horizontal="center" vertical="center"/>
    </xf>
    <xf numFmtId="0" fontId="32" fillId="0" borderId="0" xfId="0" applyFont="1" applyBorder="1" applyAlignment="1">
      <alignment wrapText="1"/>
    </xf>
    <xf numFmtId="0" fontId="32" fillId="0" borderId="0" xfId="0" applyFont="1" applyBorder="1" applyAlignment="1">
      <alignment horizontal="center" wrapText="1"/>
    </xf>
    <xf numFmtId="0" fontId="33" fillId="0" borderId="0" xfId="0" applyFont="1" applyBorder="1" applyAlignment="1">
      <alignment horizontal="center" wrapText="1"/>
    </xf>
    <xf numFmtId="0" fontId="34" fillId="0" borderId="0" xfId="0" applyFont="1" applyFill="1" applyBorder="1" applyAlignment="1">
      <alignment horizontal="center" wrapText="1"/>
    </xf>
    <xf numFmtId="0" fontId="24" fillId="0" borderId="0" xfId="0" applyFont="1" applyBorder="1" applyAlignment="1">
      <alignment horizontal="center" wrapText="1"/>
    </xf>
    <xf numFmtId="0" fontId="35" fillId="0" borderId="0" xfId="0" applyFont="1" applyFill="1" applyBorder="1" applyAlignment="1">
      <alignment horizontal="center" wrapText="1"/>
    </xf>
    <xf numFmtId="181" fontId="35" fillId="0" borderId="0" xfId="0" applyNumberFormat="1" applyFont="1" applyFill="1" applyBorder="1" applyAlignment="1">
      <alignment horizontal="center" wrapText="1"/>
    </xf>
    <xf numFmtId="181" fontId="20" fillId="0" borderId="5" xfId="0" applyNumberFormat="1" applyFont="1" applyBorder="1" applyAlignment="1" applyProtection="1">
      <alignment horizontal="center" wrapText="1"/>
      <protection locked="0"/>
    </xf>
    <xf numFmtId="181" fontId="20" fillId="0" borderId="6" xfId="0" applyNumberFormat="1" applyFont="1" applyBorder="1" applyAlignment="1" applyProtection="1">
      <alignment horizontal="center" wrapText="1"/>
      <protection locked="0"/>
    </xf>
    <xf numFmtId="0" fontId="20" fillId="0" borderId="11" xfId="0" applyFont="1" applyBorder="1" applyAlignment="1">
      <alignment wrapText="1"/>
    </xf>
    <xf numFmtId="0" fontId="20" fillId="0" borderId="12" xfId="0" applyFont="1" applyBorder="1" applyAlignment="1">
      <alignment wrapText="1"/>
    </xf>
    <xf numFmtId="0" fontId="36" fillId="0" borderId="0" xfId="0" applyFont="1" applyFill="1" applyBorder="1" applyAlignment="1">
      <alignment horizontal="center" wrapText="1"/>
    </xf>
    <xf numFmtId="0" fontId="29" fillId="0" borderId="0" xfId="0" applyFont="1" applyFill="1" applyAlignment="1">
      <alignment horizontal="center"/>
    </xf>
    <xf numFmtId="0" fontId="31" fillId="0" borderId="0" xfId="1" applyFont="1" applyAlignment="1" applyProtection="1">
      <alignment horizontal="center"/>
    </xf>
    <xf numFmtId="0" fontId="32" fillId="0" borderId="0" xfId="0" applyFont="1" applyFill="1" applyBorder="1" applyAlignment="1">
      <alignment vertical="center" wrapText="1"/>
    </xf>
    <xf numFmtId="0" fontId="35" fillId="0" borderId="0" xfId="0" applyFont="1" applyFill="1" applyBorder="1" applyAlignment="1">
      <alignment horizontal="center"/>
    </xf>
    <xf numFmtId="181" fontId="0" fillId="0" borderId="0" xfId="0" applyNumberFormat="1" applyAlignment="1">
      <alignment horizontal="center"/>
    </xf>
    <xf numFmtId="0" fontId="37" fillId="0" borderId="0" xfId="0" applyFont="1" applyBorder="1" applyAlignment="1">
      <alignment horizontal="center" vertical="top" wrapText="1"/>
    </xf>
    <xf numFmtId="0" fontId="37" fillId="0" borderId="0" xfId="0" applyFont="1" applyAlignment="1">
      <alignment horizontal="center"/>
    </xf>
    <xf numFmtId="3" fontId="37" fillId="0" borderId="0" xfId="0" applyNumberFormat="1" applyFont="1" applyBorder="1" applyAlignment="1">
      <alignment horizontal="center" vertical="top" wrapText="1"/>
    </xf>
    <xf numFmtId="0" fontId="38" fillId="0" borderId="0" xfId="0" applyFont="1" applyFill="1" applyAlignment="1">
      <alignment horizontal="center"/>
    </xf>
    <xf numFmtId="0" fontId="37" fillId="0" borderId="0" xfId="0" applyFont="1" applyBorder="1" applyAlignment="1">
      <alignment horizontal="center"/>
    </xf>
    <xf numFmtId="0" fontId="37" fillId="0" borderId="0" xfId="0" applyFont="1" applyFill="1" applyBorder="1" applyAlignment="1">
      <alignment horizontal="center" vertical="top" wrapText="1"/>
    </xf>
    <xf numFmtId="3" fontId="34" fillId="0" borderId="0" xfId="0" applyNumberFormat="1" applyFont="1" applyFill="1" applyBorder="1" applyAlignment="1">
      <alignment horizontal="center" vertical="top" wrapText="1"/>
    </xf>
    <xf numFmtId="0" fontId="23" fillId="0" borderId="0" xfId="0" applyFont="1" applyBorder="1"/>
    <xf numFmtId="182" fontId="34" fillId="0" borderId="0" xfId="0" applyNumberFormat="1" applyFont="1" applyFill="1" applyBorder="1" applyAlignment="1">
      <alignment horizontal="center" vertical="top" wrapText="1"/>
    </xf>
    <xf numFmtId="181" fontId="34" fillId="0" borderId="0" xfId="0" applyNumberFormat="1" applyFont="1" applyFill="1" applyBorder="1" applyAlignment="1">
      <alignment horizontal="center"/>
    </xf>
    <xf numFmtId="181" fontId="0" fillId="0" borderId="0" xfId="0" applyNumberFormat="1" applyFont="1" applyFill="1" applyBorder="1"/>
    <xf numFmtId="181" fontId="34" fillId="0" borderId="0" xfId="0" applyNumberFormat="1" applyFont="1" applyFill="1" applyBorder="1" applyAlignment="1">
      <alignment horizontal="center" vertical="top" wrapText="1"/>
    </xf>
    <xf numFmtId="181" fontId="34" fillId="0" borderId="0" xfId="0" applyNumberFormat="1" applyFont="1" applyFill="1" applyBorder="1" applyAlignment="1">
      <alignment vertical="top" wrapText="1"/>
    </xf>
    <xf numFmtId="0" fontId="0" fillId="0" borderId="0" xfId="0" applyAlignment="1"/>
    <xf numFmtId="3" fontId="0" fillId="0" borderId="0" xfId="0" applyNumberFormat="1"/>
    <xf numFmtId="0" fontId="3" fillId="0" borderId="0" xfId="0" applyFont="1"/>
    <xf numFmtId="0" fontId="3" fillId="2" borderId="0" xfId="0" applyFont="1" applyFill="1" applyBorder="1" applyAlignment="1">
      <alignment horizontal="left" vertical="center"/>
    </xf>
    <xf numFmtId="0" fontId="8" fillId="0" borderId="0" xfId="0" applyFont="1" applyAlignment="1">
      <alignment horizontal="right"/>
    </xf>
    <xf numFmtId="0" fontId="8" fillId="0" borderId="0" xfId="0" applyFont="1" applyAlignment="1">
      <alignment horizontal="center"/>
    </xf>
    <xf numFmtId="0" fontId="7" fillId="0" borderId="0" xfId="0" applyFont="1" applyFill="1" applyBorder="1" applyAlignment="1">
      <alignment horizontal="center" vertical="center" wrapText="1"/>
    </xf>
    <xf numFmtId="3" fontId="6" fillId="0" borderId="0" xfId="0" applyNumberFormat="1" applyFont="1" applyFill="1" applyBorder="1" applyAlignment="1">
      <alignment horizontal="right" vertical="center"/>
    </xf>
    <xf numFmtId="3" fontId="4" fillId="0" borderId="0" xfId="0" applyNumberFormat="1" applyFont="1" applyFill="1" applyBorder="1" applyAlignment="1">
      <alignment horizontal="center" vertical="center"/>
    </xf>
    <xf numFmtId="3" fontId="4" fillId="0" borderId="0" xfId="3" applyNumberFormat="1" applyFont="1" applyFill="1" applyBorder="1" applyAlignment="1">
      <alignment horizontal="center" vertical="center"/>
    </xf>
    <xf numFmtId="3" fontId="4" fillId="0" borderId="0" xfId="0" applyNumberFormat="1" applyFont="1" applyFill="1" applyBorder="1" applyAlignment="1">
      <alignment horizontal="center" vertical="center" wrapText="1"/>
    </xf>
    <xf numFmtId="183" fontId="4" fillId="0" borderId="0" xfId="0" applyNumberFormat="1" applyFont="1" applyFill="1" applyBorder="1" applyAlignment="1">
      <alignment horizontal="center" vertical="center"/>
    </xf>
    <xf numFmtId="183" fontId="4" fillId="0" borderId="0" xfId="3" applyNumberFormat="1" applyFont="1" applyFill="1" applyBorder="1" applyAlignment="1">
      <alignment horizontal="center" vertical="center"/>
    </xf>
    <xf numFmtId="182" fontId="10" fillId="0" borderId="0" xfId="3" applyNumberFormat="1" applyFont="1" applyFill="1" applyBorder="1" applyAlignment="1">
      <alignment horizontal="center" vertical="center"/>
    </xf>
    <xf numFmtId="0" fontId="37" fillId="0" borderId="0" xfId="0" applyFont="1" applyFill="1" applyBorder="1" applyAlignment="1">
      <alignment horizontal="center"/>
    </xf>
    <xf numFmtId="3" fontId="36" fillId="0" borderId="0" xfId="0" applyNumberFormat="1" applyFont="1" applyFill="1" applyBorder="1" applyAlignment="1">
      <alignment horizontal="center" vertical="top" wrapText="1"/>
    </xf>
    <xf numFmtId="3" fontId="37" fillId="0" borderId="0" xfId="0" applyNumberFormat="1" applyFont="1" applyFill="1" applyBorder="1" applyAlignment="1">
      <alignment horizontal="center" vertical="top" wrapText="1"/>
    </xf>
    <xf numFmtId="0" fontId="37" fillId="0" borderId="0" xfId="0" applyFont="1" applyAlignment="1"/>
    <xf numFmtId="0" fontId="37" fillId="0" borderId="0" xfId="0" applyFont="1" applyAlignment="1">
      <alignment horizontal="center" wrapText="1"/>
    </xf>
    <xf numFmtId="0" fontId="37" fillId="0" borderId="0" xfId="0" applyFont="1" applyFill="1" applyBorder="1" applyAlignment="1">
      <alignment horizontal="center" vertical="center" wrapText="1"/>
    </xf>
    <xf numFmtId="0" fontId="23" fillId="0" borderId="0" xfId="0" applyFont="1" applyFill="1" applyBorder="1" applyAlignment="1">
      <alignment horizontal="center" wrapText="1"/>
    </xf>
    <xf numFmtId="0" fontId="22" fillId="0" borderId="0" xfId="0" applyFont="1" applyFill="1" applyBorder="1" applyAlignment="1">
      <alignment horizontal="center" vertical="top" wrapText="1"/>
    </xf>
    <xf numFmtId="0" fontId="34" fillId="0" borderId="0" xfId="0" applyFont="1" applyFill="1" applyBorder="1" applyAlignment="1">
      <alignment horizontal="center" vertical="center" wrapText="1"/>
    </xf>
    <xf numFmtId="181" fontId="0" fillId="0" borderId="0" xfId="0" applyNumberFormat="1" applyFill="1" applyBorder="1"/>
    <xf numFmtId="0" fontId="37" fillId="0" borderId="0" xfId="0" applyFont="1" applyFill="1" applyBorder="1" applyAlignment="1">
      <alignment horizontal="center" wrapText="1"/>
    </xf>
    <xf numFmtId="0" fontId="33" fillId="0" borderId="0" xfId="0" applyFont="1" applyFill="1" applyBorder="1" applyAlignment="1"/>
    <xf numFmtId="0" fontId="37" fillId="0" borderId="0" xfId="0" applyFont="1" applyFill="1" applyBorder="1" applyAlignment="1"/>
    <xf numFmtId="0" fontId="22" fillId="0" borderId="0" xfId="0" applyFont="1" applyFill="1" applyBorder="1" applyAlignment="1"/>
    <xf numFmtId="0" fontId="34" fillId="0" borderId="0" xfId="0" applyFont="1" applyFill="1" applyBorder="1"/>
    <xf numFmtId="3" fontId="0" fillId="0" borderId="0" xfId="0" applyNumberFormat="1" applyFill="1" applyBorder="1"/>
    <xf numFmtId="0" fontId="22" fillId="0" borderId="0" xfId="0" applyFont="1" applyFill="1" applyBorder="1" applyAlignment="1">
      <alignment horizontal="center"/>
    </xf>
    <xf numFmtId="0" fontId="32" fillId="0" borderId="0" xfId="0" applyFont="1" applyFill="1" applyBorder="1" applyAlignment="1">
      <alignment horizontal="center"/>
    </xf>
    <xf numFmtId="0" fontId="37" fillId="0" borderId="0" xfId="0" applyFont="1" applyFill="1" applyBorder="1"/>
    <xf numFmtId="0" fontId="24" fillId="0" borderId="0" xfId="0" applyFont="1" applyFill="1" applyBorder="1"/>
    <xf numFmtId="0" fontId="25" fillId="0" borderId="0" xfId="0" applyFont="1" applyFill="1" applyBorder="1" applyAlignment="1"/>
    <xf numFmtId="0" fontId="25" fillId="0" borderId="0" xfId="0" applyFont="1" applyFill="1" applyBorder="1" applyAlignment="1">
      <alignment horizontal="center"/>
    </xf>
    <xf numFmtId="0" fontId="0" fillId="0" borderId="0" xfId="0" applyFill="1" applyBorder="1" applyAlignment="1">
      <alignment horizontal="center"/>
    </xf>
    <xf numFmtId="0" fontId="37" fillId="0" borderId="0" xfId="0" applyFont="1" applyFill="1" applyBorder="1" applyAlignment="1">
      <alignment vertical="top" wrapText="1"/>
    </xf>
    <xf numFmtId="3" fontId="18" fillId="0" borderId="0" xfId="0" applyNumberFormat="1" applyFont="1" applyFill="1" applyBorder="1"/>
    <xf numFmtId="3" fontId="37" fillId="0" borderId="0" xfId="0" applyNumberFormat="1" applyFont="1" applyFill="1" applyBorder="1" applyAlignment="1">
      <alignment vertical="top" wrapText="1"/>
    </xf>
    <xf numFmtId="182" fontId="34" fillId="0" borderId="0" xfId="0" applyNumberFormat="1" applyFont="1" applyFill="1" applyBorder="1" applyAlignment="1">
      <alignment horizontal="center"/>
    </xf>
    <xf numFmtId="182" fontId="0" fillId="0" borderId="0" xfId="0" applyNumberFormat="1" applyFont="1" applyFill="1" applyBorder="1"/>
    <xf numFmtId="182" fontId="34" fillId="0" borderId="0" xfId="0" applyNumberFormat="1" applyFont="1" applyFill="1" applyBorder="1" applyAlignment="1">
      <alignment vertical="top" wrapText="1"/>
    </xf>
    <xf numFmtId="0" fontId="34" fillId="0" borderId="0" xfId="0" applyFont="1" applyFill="1" applyBorder="1" applyAlignment="1">
      <alignment vertical="top" wrapText="1"/>
    </xf>
    <xf numFmtId="0" fontId="39" fillId="0" borderId="0" xfId="0" applyFont="1" applyFill="1" applyBorder="1" applyAlignment="1"/>
    <xf numFmtId="0" fontId="40" fillId="0" borderId="0" xfId="0" applyFont="1"/>
    <xf numFmtId="3" fontId="0" fillId="0" borderId="0" xfId="0" applyNumberFormat="1" applyAlignment="1"/>
    <xf numFmtId="0" fontId="18" fillId="4" borderId="13" xfId="0" applyFont="1" applyFill="1" applyBorder="1" applyAlignment="1">
      <alignment vertical="center"/>
    </xf>
    <xf numFmtId="0" fontId="41" fillId="0" borderId="14" xfId="0" applyFont="1" applyBorder="1" applyAlignment="1">
      <alignment vertical="top"/>
    </xf>
    <xf numFmtId="0" fontId="41" fillId="0" borderId="2" xfId="0" applyFont="1" applyBorder="1" applyAlignment="1">
      <alignment vertical="top"/>
    </xf>
    <xf numFmtId="0" fontId="41" fillId="0" borderId="15" xfId="0" applyFont="1" applyBorder="1" applyAlignment="1">
      <alignment vertical="top"/>
    </xf>
    <xf numFmtId="0" fontId="0" fillId="0" borderId="0" xfId="0" applyFont="1"/>
    <xf numFmtId="0" fontId="12" fillId="0" borderId="0" xfId="2">
      <alignment vertical="top"/>
    </xf>
    <xf numFmtId="0" fontId="12" fillId="0" borderId="0" xfId="2" applyAlignment="1">
      <alignment horizontal="center" vertical="top"/>
    </xf>
    <xf numFmtId="0" fontId="42" fillId="0" borderId="0" xfId="0" applyFont="1" applyAlignment="1">
      <alignment vertical="center" wrapText="1"/>
    </xf>
    <xf numFmtId="37" fontId="12" fillId="0" borderId="0" xfId="2" applyNumberFormat="1">
      <alignment vertical="top"/>
    </xf>
    <xf numFmtId="0" fontId="37" fillId="5" borderId="0" xfId="0" applyFont="1" applyFill="1" applyBorder="1" applyAlignment="1">
      <alignment horizontal="center"/>
    </xf>
    <xf numFmtId="0" fontId="0" fillId="5" borderId="0" xfId="0" applyFill="1"/>
    <xf numFmtId="0" fontId="0" fillId="5" borderId="0" xfId="0" applyFill="1" applyBorder="1"/>
    <xf numFmtId="0" fontId="37" fillId="5" borderId="0" xfId="0" applyFont="1" applyFill="1" applyBorder="1" applyAlignment="1">
      <alignment horizontal="center" vertical="top" wrapText="1"/>
    </xf>
    <xf numFmtId="3" fontId="36" fillId="5" borderId="0" xfId="0" applyNumberFormat="1" applyFont="1" applyFill="1" applyBorder="1" applyAlignment="1">
      <alignment horizontal="center" vertical="top" wrapText="1"/>
    </xf>
    <xf numFmtId="0" fontId="0" fillId="5" borderId="0" xfId="0" applyFont="1" applyFill="1" applyBorder="1"/>
    <xf numFmtId="3" fontId="43" fillId="0" borderId="0" xfId="3" applyNumberFormat="1" applyFont="1" applyFill="1" applyBorder="1" applyAlignment="1">
      <alignment horizontal="center" vertical="center"/>
    </xf>
    <xf numFmtId="3" fontId="28" fillId="0" borderId="0" xfId="0" applyNumberFormat="1" applyFont="1" applyFill="1" applyBorder="1" applyAlignment="1">
      <alignment horizontal="center" vertical="center"/>
    </xf>
    <xf numFmtId="0" fontId="44" fillId="0" borderId="0" xfId="0" applyFont="1"/>
    <xf numFmtId="3" fontId="20" fillId="0" borderId="0" xfId="0" applyNumberFormat="1" applyFont="1" applyFill="1" applyBorder="1" applyAlignment="1">
      <alignment horizontal="center" wrapText="1"/>
    </xf>
    <xf numFmtId="0" fontId="0" fillId="0" borderId="0" xfId="0" applyFont="1" applyFill="1" applyBorder="1"/>
    <xf numFmtId="3" fontId="18" fillId="0" borderId="0" xfId="0" applyNumberFormat="1" applyFont="1" applyFill="1" applyBorder="1" applyAlignment="1">
      <alignment horizontal="center" vertical="center"/>
    </xf>
    <xf numFmtId="0" fontId="45" fillId="0" borderId="1" xfId="0" applyFont="1" applyFill="1" applyBorder="1" applyAlignment="1">
      <alignment vertical="center" wrapText="1"/>
    </xf>
    <xf numFmtId="0" fontId="45" fillId="0" borderId="2" xfId="0" applyFont="1" applyFill="1" applyBorder="1" applyAlignment="1">
      <alignment vertical="center" wrapText="1"/>
    </xf>
    <xf numFmtId="0" fontId="31" fillId="0" borderId="0" xfId="1" applyFont="1" applyAlignment="1" applyProtection="1">
      <alignment horizont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0" fillId="0" borderId="0" xfId="0" applyAlignment="1">
      <alignment vertical="center"/>
    </xf>
    <xf numFmtId="0" fontId="42" fillId="0" borderId="0" xfId="0" applyFont="1" applyAlignment="1"/>
    <xf numFmtId="0" fontId="12" fillId="0" borderId="0" xfId="2" applyFill="1">
      <alignment vertical="top"/>
    </xf>
    <xf numFmtId="0" fontId="45" fillId="0" borderId="1" xfId="0" applyFont="1" applyFill="1" applyBorder="1" applyAlignment="1">
      <alignment wrapText="1"/>
    </xf>
    <xf numFmtId="0" fontId="45" fillId="0" borderId="2" xfId="0" applyFont="1" applyFill="1" applyBorder="1" applyAlignment="1">
      <alignment wrapText="1"/>
    </xf>
    <xf numFmtId="0" fontId="31" fillId="0" borderId="0" xfId="1" applyFont="1" applyAlignment="1" applyProtection="1">
      <alignment horizontal="center"/>
    </xf>
    <xf numFmtId="0" fontId="31" fillId="0" borderId="0" xfId="1" applyFont="1" applyAlignment="1" applyProtection="1">
      <alignment horizontal="center" vertical="center"/>
    </xf>
    <xf numFmtId="0" fontId="0" fillId="6" borderId="0" xfId="0" applyFill="1"/>
    <xf numFmtId="0" fontId="0" fillId="6" borderId="0" xfId="0" applyFill="1" applyBorder="1"/>
    <xf numFmtId="0" fontId="13" fillId="0" borderId="0" xfId="0" applyFont="1" applyFill="1" applyAlignment="1"/>
    <xf numFmtId="0" fontId="46" fillId="0" borderId="0" xfId="0" applyFont="1" applyFill="1" applyAlignment="1"/>
    <xf numFmtId="0" fontId="47" fillId="0" borderId="0" xfId="0" applyFont="1" applyFill="1" applyAlignment="1">
      <alignment horizontal="left" wrapText="1"/>
    </xf>
    <xf numFmtId="0" fontId="48" fillId="0" borderId="0" xfId="0" applyFont="1" applyFill="1" applyBorder="1" applyAlignment="1">
      <alignment horizontal="center" vertical="center" wrapText="1"/>
    </xf>
    <xf numFmtId="0" fontId="29" fillId="0" borderId="0" xfId="0" applyFont="1" applyFill="1" applyAlignment="1">
      <alignment horizontal="center"/>
    </xf>
    <xf numFmtId="3" fontId="18" fillId="0" borderId="16" xfId="0" applyNumberFormat="1" applyFont="1" applyBorder="1" applyAlignment="1">
      <alignment horizontal="center" vertical="center"/>
    </xf>
    <xf numFmtId="3" fontId="18" fillId="0" borderId="17" xfId="0" applyNumberFormat="1" applyFont="1" applyBorder="1" applyAlignment="1">
      <alignment horizontal="center" vertical="center"/>
    </xf>
    <xf numFmtId="3" fontId="18" fillId="0" borderId="18" xfId="0" applyNumberFormat="1" applyFont="1" applyBorder="1" applyAlignment="1">
      <alignment horizontal="center" vertical="center"/>
    </xf>
    <xf numFmtId="0" fontId="49" fillId="3" borderId="0" xfId="0" applyFont="1" applyFill="1" applyBorder="1" applyAlignment="1">
      <alignment vertical="center" wrapText="1"/>
    </xf>
    <xf numFmtId="3" fontId="50" fillId="3" borderId="0" xfId="0" applyNumberFormat="1" applyFont="1" applyFill="1" applyBorder="1" applyAlignment="1">
      <alignment horizontal="center" vertical="center" wrapText="1"/>
    </xf>
    <xf numFmtId="3" fontId="26" fillId="0" borderId="16" xfId="0" applyNumberFormat="1" applyFont="1" applyBorder="1" applyAlignment="1">
      <alignment horizontal="center" vertical="center"/>
    </xf>
    <xf numFmtId="3" fontId="26" fillId="0" borderId="17" xfId="0" applyNumberFormat="1" applyFont="1" applyBorder="1" applyAlignment="1">
      <alignment horizontal="center" vertical="center"/>
    </xf>
    <xf numFmtId="3" fontId="26" fillId="0" borderId="18" xfId="0" applyNumberFormat="1" applyFont="1" applyBorder="1" applyAlignment="1">
      <alignment horizontal="center" vertical="center"/>
    </xf>
    <xf numFmtId="3" fontId="20" fillId="0" borderId="8" xfId="0" applyNumberFormat="1" applyFont="1" applyBorder="1" applyAlignment="1">
      <alignment horizontal="right" vertical="center" wrapText="1"/>
    </xf>
    <xf numFmtId="3" fontId="20" fillId="0" borderId="9" xfId="0" applyNumberFormat="1" applyFont="1" applyBorder="1" applyAlignment="1">
      <alignment horizontal="right" vertical="center" wrapText="1"/>
    </xf>
    <xf numFmtId="3" fontId="20" fillId="0" borderId="10" xfId="0" applyNumberFormat="1" applyFont="1" applyBorder="1" applyAlignment="1">
      <alignment horizontal="right" vertical="center" wrapText="1"/>
    </xf>
    <xf numFmtId="0" fontId="20" fillId="0" borderId="5" xfId="0" applyFont="1" applyBorder="1" applyAlignment="1">
      <alignment horizontal="right" vertical="center" wrapText="1"/>
    </xf>
    <xf numFmtId="0" fontId="20" fillId="0" borderId="6" xfId="0" applyFont="1" applyBorder="1" applyAlignment="1">
      <alignment horizontal="right" vertical="center" wrapText="1"/>
    </xf>
    <xf numFmtId="0" fontId="20" fillId="0" borderId="7" xfId="0" applyFont="1" applyBorder="1" applyAlignment="1">
      <alignment horizontal="right" vertical="center" wrapText="1"/>
    </xf>
    <xf numFmtId="3" fontId="20" fillId="0" borderId="6" xfId="0" applyNumberFormat="1" applyFont="1" applyBorder="1" applyAlignment="1">
      <alignment horizontal="right" vertical="center" wrapText="1"/>
    </xf>
    <xf numFmtId="3" fontId="20" fillId="0" borderId="7" xfId="0" applyNumberFormat="1" applyFont="1" applyBorder="1" applyAlignment="1">
      <alignment horizontal="right" vertical="center" wrapText="1"/>
    </xf>
    <xf numFmtId="0" fontId="28" fillId="0" borderId="5" xfId="0" applyFont="1" applyBorder="1" applyAlignment="1">
      <alignment horizontal="right" vertical="center" wrapText="1"/>
    </xf>
    <xf numFmtId="0" fontId="28" fillId="0" borderId="6" xfId="0" applyFont="1" applyBorder="1" applyAlignment="1">
      <alignment horizontal="right" vertical="center" wrapText="1"/>
    </xf>
    <xf numFmtId="0" fontId="28" fillId="0" borderId="7" xfId="0" applyFont="1" applyBorder="1" applyAlignment="1">
      <alignment horizontal="right" vertical="center" wrapText="1"/>
    </xf>
    <xf numFmtId="0" fontId="20" fillId="0" borderId="8" xfId="0" applyFont="1" applyBorder="1" applyAlignment="1">
      <alignment horizontal="right" vertical="center" wrapText="1"/>
    </xf>
    <xf numFmtId="0" fontId="20" fillId="0" borderId="9" xfId="0" applyFont="1" applyBorder="1" applyAlignment="1">
      <alignment horizontal="right" vertical="center" wrapText="1"/>
    </xf>
    <xf numFmtId="0" fontId="20" fillId="0" borderId="10" xfId="0" applyFont="1" applyBorder="1" applyAlignment="1">
      <alignment horizontal="right" vertical="center" wrapText="1"/>
    </xf>
    <xf numFmtId="3" fontId="20" fillId="0" borderId="8" xfId="0" applyNumberFormat="1" applyFont="1" applyBorder="1" applyAlignment="1">
      <alignment horizontal="right" vertical="top" wrapText="1"/>
    </xf>
    <xf numFmtId="3" fontId="20" fillId="0" borderId="9" xfId="0" applyNumberFormat="1" applyFont="1" applyBorder="1" applyAlignment="1">
      <alignment horizontal="right" wrapText="1"/>
    </xf>
    <xf numFmtId="3" fontId="20" fillId="0" borderId="10" xfId="0" applyNumberFormat="1" applyFont="1" applyBorder="1" applyAlignment="1">
      <alignment horizontal="right" wrapText="1"/>
    </xf>
    <xf numFmtId="0" fontId="20" fillId="0" borderId="6" xfId="0" applyFont="1" applyBorder="1" applyAlignment="1">
      <alignment horizontal="right" wrapText="1"/>
    </xf>
    <xf numFmtId="0" fontId="20" fillId="0" borderId="7" xfId="0" applyFont="1" applyBorder="1" applyAlignment="1">
      <alignment horizontal="right" wrapText="1"/>
    </xf>
    <xf numFmtId="3" fontId="20" fillId="0" borderId="6" xfId="0" applyNumberFormat="1" applyFont="1" applyBorder="1" applyAlignment="1">
      <alignment horizontal="right" wrapText="1"/>
    </xf>
    <xf numFmtId="3" fontId="20" fillId="0" borderId="7" xfId="0" applyNumberFormat="1" applyFont="1" applyBorder="1" applyAlignment="1">
      <alignment horizontal="right" wrapText="1"/>
    </xf>
    <xf numFmtId="3" fontId="28" fillId="0" borderId="5" xfId="0" applyNumberFormat="1" applyFont="1" applyFill="1" applyBorder="1" applyAlignment="1">
      <alignment horizontal="right" vertical="center" wrapText="1"/>
    </xf>
    <xf numFmtId="3" fontId="28" fillId="0" borderId="6" xfId="0" applyNumberFormat="1" applyFont="1" applyFill="1" applyBorder="1" applyAlignment="1">
      <alignment horizontal="right" vertical="center" wrapText="1"/>
    </xf>
    <xf numFmtId="3" fontId="28" fillId="0" borderId="7" xfId="0" applyNumberFormat="1" applyFont="1" applyFill="1" applyBorder="1" applyAlignment="1">
      <alignment horizontal="right" vertical="center" wrapText="1"/>
    </xf>
    <xf numFmtId="3" fontId="28" fillId="0" borderId="19" xfId="0" applyNumberFormat="1" applyFont="1" applyFill="1" applyBorder="1" applyAlignment="1">
      <alignment horizontal="right" vertical="center" wrapText="1"/>
    </xf>
    <xf numFmtId="3" fontId="28" fillId="0" borderId="20" xfId="0" applyNumberFormat="1" applyFont="1" applyFill="1" applyBorder="1" applyAlignment="1">
      <alignment horizontal="right" vertical="center" wrapText="1"/>
    </xf>
    <xf numFmtId="3" fontId="28" fillId="0" borderId="21" xfId="0" applyNumberFormat="1" applyFont="1" applyFill="1" applyBorder="1" applyAlignment="1">
      <alignment horizontal="right" vertical="center" wrapText="1"/>
    </xf>
    <xf numFmtId="3" fontId="20" fillId="0" borderId="5" xfId="0" applyNumberFormat="1" applyFont="1" applyFill="1" applyBorder="1" applyAlignment="1">
      <alignment horizontal="right" vertical="center" wrapText="1"/>
    </xf>
    <xf numFmtId="3" fontId="20" fillId="0" borderId="6" xfId="0" applyNumberFormat="1" applyFont="1" applyFill="1" applyBorder="1" applyAlignment="1">
      <alignment horizontal="right" vertical="center" wrapText="1"/>
    </xf>
    <xf numFmtId="3" fontId="20" fillId="0" borderId="7" xfId="0" applyNumberFormat="1" applyFont="1" applyFill="1" applyBorder="1" applyAlignment="1">
      <alignment horizontal="right" vertical="center" wrapText="1"/>
    </xf>
    <xf numFmtId="10" fontId="20" fillId="0" borderId="5" xfId="0" applyNumberFormat="1" applyFont="1" applyFill="1" applyBorder="1" applyAlignment="1">
      <alignment horizontal="right" vertical="center" wrapText="1"/>
    </xf>
    <xf numFmtId="10" fontId="20" fillId="0" borderId="6" xfId="0" applyNumberFormat="1" applyFont="1" applyFill="1" applyBorder="1" applyAlignment="1">
      <alignment horizontal="right" vertical="center" wrapText="1"/>
    </xf>
    <xf numFmtId="10" fontId="20" fillId="0" borderId="5" xfId="0" applyNumberFormat="1" applyFont="1" applyFill="1" applyBorder="1" applyAlignment="1">
      <alignment horizontal="right" wrapText="1"/>
    </xf>
    <xf numFmtId="10" fontId="20" fillId="0" borderId="6" xfId="0" applyNumberFormat="1" applyFont="1" applyFill="1" applyBorder="1" applyAlignment="1">
      <alignment horizontal="right" wrapText="1"/>
    </xf>
    <xf numFmtId="10" fontId="20" fillId="0" borderId="7" xfId="0" applyNumberFormat="1" applyFont="1" applyFill="1" applyBorder="1" applyAlignment="1">
      <alignment horizontal="right" wrapText="1"/>
    </xf>
    <xf numFmtId="181" fontId="20" fillId="0" borderId="8" xfId="0" applyNumberFormat="1" applyFont="1" applyBorder="1" applyAlignment="1">
      <alignment horizontal="right" vertical="top" wrapText="1"/>
    </xf>
    <xf numFmtId="181" fontId="20" fillId="0" borderId="9" xfId="0" applyNumberFormat="1" applyFont="1" applyBorder="1" applyAlignment="1">
      <alignment horizontal="right" wrapText="1"/>
    </xf>
    <xf numFmtId="181" fontId="20" fillId="0" borderId="9" xfId="0" applyNumberFormat="1" applyFont="1" applyBorder="1" applyAlignment="1">
      <alignment horizontal="right" vertical="top" wrapText="1"/>
    </xf>
    <xf numFmtId="181" fontId="20" fillId="0" borderId="10" xfId="0" applyNumberFormat="1" applyFont="1" applyBorder="1" applyAlignment="1">
      <alignment horizontal="right" vertical="top" wrapText="1"/>
    </xf>
    <xf numFmtId="181" fontId="20" fillId="0" borderId="5" xfId="0" applyNumberFormat="1" applyFont="1" applyBorder="1" applyAlignment="1">
      <alignment horizontal="right" vertical="top" wrapText="1"/>
    </xf>
    <xf numFmtId="181" fontId="20" fillId="0" borderId="6" xfId="0" applyNumberFormat="1" applyFont="1" applyBorder="1" applyAlignment="1">
      <alignment horizontal="right" vertical="top" wrapText="1"/>
    </xf>
    <xf numFmtId="181" fontId="20" fillId="0" borderId="7" xfId="0" applyNumberFormat="1" applyFont="1" applyBorder="1" applyAlignment="1">
      <alignment horizontal="right" vertical="top" wrapText="1"/>
    </xf>
    <xf numFmtId="181" fontId="28" fillId="0" borderId="8" xfId="0" applyNumberFormat="1" applyFont="1" applyBorder="1" applyAlignment="1">
      <alignment horizontal="right"/>
    </xf>
    <xf numFmtId="181" fontId="28" fillId="0" borderId="9" xfId="0" applyNumberFormat="1" applyFont="1" applyBorder="1" applyAlignment="1">
      <alignment horizontal="right"/>
    </xf>
    <xf numFmtId="181" fontId="28" fillId="0" borderId="10" xfId="0" applyNumberFormat="1" applyFont="1" applyBorder="1" applyAlignment="1">
      <alignment horizontal="right"/>
    </xf>
    <xf numFmtId="181" fontId="28" fillId="0" borderId="5" xfId="0" applyNumberFormat="1" applyFont="1" applyBorder="1" applyAlignment="1">
      <alignment horizontal="right"/>
    </xf>
    <xf numFmtId="181" fontId="28" fillId="0" borderId="6" xfId="0" applyNumberFormat="1" applyFont="1" applyBorder="1" applyAlignment="1">
      <alignment horizontal="right"/>
    </xf>
    <xf numFmtId="181" fontId="28" fillId="0" borderId="7" xfId="0" applyNumberFormat="1" applyFont="1" applyBorder="1" applyAlignment="1">
      <alignment horizontal="right"/>
    </xf>
    <xf numFmtId="181" fontId="20" fillId="0" borderId="6" xfId="0" applyNumberFormat="1" applyFont="1" applyFill="1" applyBorder="1" applyAlignment="1">
      <alignment horizontal="right" vertical="top" wrapText="1"/>
    </xf>
    <xf numFmtId="181" fontId="20" fillId="0" borderId="8" xfId="0" applyNumberFormat="1" applyFont="1" applyBorder="1" applyAlignment="1">
      <alignment horizontal="right" wrapText="1"/>
    </xf>
    <xf numFmtId="181" fontId="20" fillId="0" borderId="10" xfId="0" applyNumberFormat="1" applyFont="1" applyBorder="1" applyAlignment="1">
      <alignment horizontal="right" wrapText="1"/>
    </xf>
    <xf numFmtId="181" fontId="20" fillId="0" borderId="5" xfId="0" applyNumberFormat="1" applyFont="1" applyBorder="1" applyAlignment="1">
      <alignment horizontal="right" wrapText="1"/>
    </xf>
    <xf numFmtId="181" fontId="20" fillId="0" borderId="6" xfId="0" applyNumberFormat="1" applyFont="1" applyBorder="1" applyAlignment="1">
      <alignment horizontal="right" wrapText="1"/>
    </xf>
    <xf numFmtId="181" fontId="20" fillId="0" borderId="7" xfId="0" applyNumberFormat="1" applyFont="1" applyBorder="1" applyAlignment="1">
      <alignment horizontal="right" wrapText="1"/>
    </xf>
    <xf numFmtId="181" fontId="20" fillId="0" borderId="8" xfId="0" applyNumberFormat="1" applyFont="1" applyBorder="1" applyAlignment="1" applyProtection="1">
      <alignment horizontal="right" wrapText="1"/>
      <protection locked="0"/>
    </xf>
    <xf numFmtId="181" fontId="20" fillId="0" borderId="9" xfId="0" applyNumberFormat="1" applyFont="1" applyBorder="1" applyAlignment="1" applyProtection="1">
      <alignment horizontal="right" wrapText="1"/>
      <protection locked="0"/>
    </xf>
    <xf numFmtId="181" fontId="20" fillId="0" borderId="10" xfId="0" applyNumberFormat="1" applyFont="1" applyBorder="1" applyAlignment="1" applyProtection="1">
      <alignment horizontal="right" wrapText="1"/>
      <protection locked="0"/>
    </xf>
    <xf numFmtId="181" fontId="20" fillId="0" borderId="5" xfId="0" applyNumberFormat="1" applyFont="1" applyBorder="1" applyAlignment="1" applyProtection="1">
      <alignment horizontal="right" wrapText="1"/>
      <protection locked="0"/>
    </xf>
    <xf numFmtId="181" fontId="20" fillId="0" borderId="6" xfId="0" applyNumberFormat="1" applyFont="1" applyBorder="1" applyAlignment="1" applyProtection="1">
      <alignment horizontal="right" wrapText="1"/>
      <protection locked="0"/>
    </xf>
    <xf numFmtId="181" fontId="20" fillId="0" borderId="7" xfId="0" applyNumberFormat="1" applyFont="1" applyBorder="1" applyAlignment="1" applyProtection="1">
      <alignment horizontal="right" wrapText="1"/>
      <protection locked="0"/>
    </xf>
    <xf numFmtId="181" fontId="20" fillId="0" borderId="5" xfId="0" applyNumberFormat="1" applyFont="1" applyBorder="1" applyAlignment="1">
      <alignment horizontal="right" vertical="center" wrapText="1"/>
    </xf>
    <xf numFmtId="181" fontId="20" fillId="0" borderId="6" xfId="0" applyNumberFormat="1" applyFont="1" applyBorder="1" applyAlignment="1">
      <alignment horizontal="right" vertical="center" wrapText="1"/>
    </xf>
    <xf numFmtId="181" fontId="20" fillId="0" borderId="7" xfId="0" applyNumberFormat="1" applyFont="1" applyBorder="1" applyAlignment="1">
      <alignment horizontal="right" vertical="center" wrapText="1"/>
    </xf>
    <xf numFmtId="181" fontId="20" fillId="0" borderId="8" xfId="0" applyNumberFormat="1" applyFont="1" applyBorder="1" applyAlignment="1">
      <alignment horizontal="right" vertical="center" wrapText="1"/>
    </xf>
    <xf numFmtId="181" fontId="20" fillId="0" borderId="9" xfId="0" applyNumberFormat="1" applyFont="1" applyBorder="1" applyAlignment="1">
      <alignment horizontal="right" vertical="center" wrapText="1"/>
    </xf>
    <xf numFmtId="181" fontId="20" fillId="0" borderId="10" xfId="0" applyNumberFormat="1" applyFont="1" applyBorder="1" applyAlignment="1">
      <alignment horizontal="right" vertical="center" wrapText="1"/>
    </xf>
    <xf numFmtId="181" fontId="20" fillId="0" borderId="9" xfId="0" applyNumberFormat="1" applyFont="1" applyBorder="1" applyAlignment="1" applyProtection="1">
      <alignment horizontal="right" vertical="center" wrapText="1"/>
      <protection locked="0"/>
    </xf>
    <xf numFmtId="181" fontId="20" fillId="0" borderId="10" xfId="0" applyNumberFormat="1" applyFont="1" applyBorder="1" applyAlignment="1" applyProtection="1">
      <alignment horizontal="right" vertical="center" wrapText="1"/>
      <protection locked="0"/>
    </xf>
    <xf numFmtId="181" fontId="20" fillId="0" borderId="6" xfId="0" applyNumberFormat="1" applyFont="1" applyBorder="1" applyAlignment="1" applyProtection="1">
      <alignment horizontal="right" vertical="center" wrapText="1"/>
      <protection locked="0"/>
    </xf>
    <xf numFmtId="181" fontId="20" fillId="0" borderId="7" xfId="0" applyNumberFormat="1" applyFont="1" applyBorder="1" applyAlignment="1" applyProtection="1">
      <alignment horizontal="right" vertical="center" wrapText="1"/>
      <protection locked="0"/>
    </xf>
    <xf numFmtId="181" fontId="20" fillId="3" borderId="6" xfId="0" applyNumberFormat="1" applyFont="1" applyFill="1" applyBorder="1" applyAlignment="1" applyProtection="1">
      <alignment horizontal="right" vertical="center" wrapText="1"/>
      <protection locked="0"/>
    </xf>
    <xf numFmtId="181" fontId="20" fillId="0" borderId="8" xfId="0" applyNumberFormat="1" applyFont="1" applyBorder="1" applyAlignment="1" applyProtection="1">
      <alignment horizontal="right" vertical="center" wrapText="1"/>
      <protection locked="0"/>
    </xf>
    <xf numFmtId="181" fontId="20" fillId="0" borderId="5" xfId="0" applyNumberFormat="1" applyFont="1" applyBorder="1" applyAlignment="1" applyProtection="1">
      <alignment horizontal="right" vertical="center" wrapText="1"/>
      <protection locked="0"/>
    </xf>
    <xf numFmtId="181" fontId="20" fillId="3" borderId="5" xfId="0" applyNumberFormat="1" applyFont="1" applyFill="1" applyBorder="1" applyAlignment="1" applyProtection="1">
      <alignment horizontal="right" vertical="center" wrapText="1"/>
      <protection locked="0"/>
    </xf>
    <xf numFmtId="0" fontId="44" fillId="0" borderId="0" xfId="0" applyFont="1" applyAlignment="1"/>
    <xf numFmtId="0" fontId="20" fillId="0" borderId="8" xfId="0" applyFont="1" applyBorder="1" applyAlignment="1" applyProtection="1">
      <alignment horizontal="right" vertical="center" wrapText="1"/>
      <protection locked="0"/>
    </xf>
    <xf numFmtId="0" fontId="20" fillId="0" borderId="5" xfId="0" applyFont="1" applyBorder="1" applyAlignment="1" applyProtection="1">
      <alignment horizontal="right" vertical="center" wrapText="1"/>
      <protection locked="0"/>
    </xf>
    <xf numFmtId="0" fontId="44" fillId="0" borderId="0" xfId="0" applyFont="1" applyAlignment="1">
      <alignment vertical="top"/>
    </xf>
    <xf numFmtId="3" fontId="20" fillId="0" borderId="8" xfId="0" applyNumberFormat="1" applyFont="1" applyBorder="1" applyAlignment="1">
      <alignment horizontal="right" wrapText="1"/>
    </xf>
    <xf numFmtId="0" fontId="20" fillId="0" borderId="9" xfId="0" applyFont="1" applyBorder="1" applyAlignment="1">
      <alignment horizontal="right" wrapText="1"/>
    </xf>
    <xf numFmtId="0" fontId="20" fillId="0" borderId="5" xfId="0" applyFont="1" applyBorder="1" applyAlignment="1">
      <alignment horizontal="right" wrapText="1"/>
    </xf>
    <xf numFmtId="3" fontId="20" fillId="0" borderId="5" xfId="0" applyNumberFormat="1" applyFont="1" applyBorder="1" applyAlignment="1">
      <alignment horizontal="right" wrapText="1"/>
    </xf>
    <xf numFmtId="0" fontId="20" fillId="0" borderId="8" xfId="0" applyFont="1" applyBorder="1" applyAlignment="1">
      <alignment horizontal="right" wrapText="1"/>
    </xf>
    <xf numFmtId="0" fontId="20" fillId="0" borderId="10" xfId="0" applyFont="1" applyBorder="1" applyAlignment="1">
      <alignment horizontal="right" wrapText="1"/>
    </xf>
    <xf numFmtId="0" fontId="0" fillId="0" borderId="0" xfId="0" applyBorder="1" applyAlignment="1"/>
    <xf numFmtId="3" fontId="20" fillId="0" borderId="5" xfId="0" applyNumberFormat="1" applyFont="1" applyBorder="1" applyAlignment="1">
      <alignment horizontal="right" vertical="center" wrapText="1"/>
    </xf>
    <xf numFmtId="3" fontId="20" fillId="0" borderId="5" xfId="0" applyNumberFormat="1" applyFont="1" applyBorder="1" applyAlignment="1">
      <alignment horizontal="right" vertical="top" wrapText="1"/>
    </xf>
    <xf numFmtId="3" fontId="20" fillId="0" borderId="6" xfId="0" applyNumberFormat="1" applyFont="1" applyFill="1" applyBorder="1" applyAlignment="1">
      <alignment horizontal="right" wrapText="1"/>
    </xf>
    <xf numFmtId="3" fontId="20" fillId="0" borderId="7" xfId="0" applyNumberFormat="1" applyFont="1" applyFill="1" applyBorder="1" applyAlignment="1">
      <alignment horizontal="right" wrapText="1"/>
    </xf>
    <xf numFmtId="3" fontId="28" fillId="0" borderId="5" xfId="0" applyNumberFormat="1" applyFont="1" applyBorder="1" applyAlignment="1">
      <alignment horizontal="right" vertical="top" wrapText="1"/>
    </xf>
    <xf numFmtId="3" fontId="28" fillId="0" borderId="6" xfId="0" applyNumberFormat="1" applyFont="1" applyBorder="1" applyAlignment="1">
      <alignment horizontal="right" wrapText="1"/>
    </xf>
    <xf numFmtId="0" fontId="23" fillId="0" borderId="0" xfId="0" applyFont="1" applyBorder="1" applyAlignment="1">
      <alignment vertical="top"/>
    </xf>
    <xf numFmtId="0" fontId="37" fillId="0" borderId="0" xfId="0" applyFont="1" applyFill="1" applyBorder="1" applyAlignment="1">
      <alignment vertical="center"/>
    </xf>
    <xf numFmtId="0" fontId="36" fillId="0" borderId="0" xfId="0" applyFont="1" applyFill="1" applyBorder="1" applyAlignment="1">
      <alignment vertical="center"/>
    </xf>
    <xf numFmtId="0" fontId="51" fillId="0" borderId="0" xfId="0" applyFont="1" applyFill="1" applyBorder="1" applyAlignment="1">
      <alignment vertical="center"/>
    </xf>
    <xf numFmtId="0" fontId="36" fillId="0" borderId="0" xfId="0" applyFont="1" applyFill="1" applyBorder="1" applyAlignment="1">
      <alignment horizontal="center" vertical="center"/>
    </xf>
    <xf numFmtId="3" fontId="28" fillId="0" borderId="8" xfId="0" applyNumberFormat="1" applyFont="1" applyFill="1" applyBorder="1" applyAlignment="1">
      <alignment horizontal="right" vertical="center" wrapText="1"/>
    </xf>
    <xf numFmtId="3" fontId="28" fillId="0" borderId="9" xfId="0" applyNumberFormat="1" applyFont="1" applyFill="1" applyBorder="1" applyAlignment="1">
      <alignment horizontal="right" vertical="center" wrapText="1"/>
    </xf>
    <xf numFmtId="3" fontId="28" fillId="0" borderId="10" xfId="0" applyNumberFormat="1" applyFont="1" applyFill="1" applyBorder="1" applyAlignment="1">
      <alignment horizontal="right" vertical="center" wrapText="1"/>
    </xf>
    <xf numFmtId="182" fontId="28" fillId="0" borderId="8" xfId="0" applyNumberFormat="1" applyFont="1" applyFill="1" applyBorder="1" applyAlignment="1">
      <alignment horizontal="right" vertical="center" wrapText="1"/>
    </xf>
    <xf numFmtId="182" fontId="28" fillId="0" borderId="9" xfId="0" applyNumberFormat="1" applyFont="1" applyFill="1" applyBorder="1" applyAlignment="1">
      <alignment horizontal="right" vertical="center" wrapText="1"/>
    </xf>
    <xf numFmtId="182" fontId="28" fillId="0" borderId="5" xfId="0" applyNumberFormat="1" applyFont="1" applyFill="1" applyBorder="1" applyAlignment="1">
      <alignment horizontal="right" vertical="center" wrapText="1"/>
    </xf>
    <xf numFmtId="182" fontId="28" fillId="0" borderId="6" xfId="0" applyNumberFormat="1" applyFont="1" applyFill="1" applyBorder="1" applyAlignment="1">
      <alignment horizontal="right" vertical="center" wrapText="1"/>
    </xf>
    <xf numFmtId="181" fontId="28" fillId="0" borderId="5" xfId="0" applyNumberFormat="1" applyFont="1" applyFill="1" applyBorder="1" applyAlignment="1">
      <alignment horizontal="right" vertical="center" wrapText="1"/>
    </xf>
    <xf numFmtId="181" fontId="28" fillId="0" borderId="6" xfId="0" applyNumberFormat="1" applyFont="1" applyFill="1" applyBorder="1" applyAlignment="1">
      <alignment horizontal="right" vertical="center" wrapText="1"/>
    </xf>
    <xf numFmtId="181" fontId="28" fillId="0" borderId="7" xfId="0" applyNumberFormat="1" applyFont="1" applyFill="1" applyBorder="1" applyAlignment="1">
      <alignment horizontal="right" vertical="center" wrapText="1"/>
    </xf>
    <xf numFmtId="0" fontId="23" fillId="0" borderId="0" xfId="0" applyFont="1" applyBorder="1" applyAlignment="1">
      <alignment vertical="center" wrapText="1"/>
    </xf>
    <xf numFmtId="0" fontId="52" fillId="0" borderId="0" xfId="0" applyFont="1" applyFill="1" applyAlignment="1">
      <alignment vertical="center" readingOrder="1"/>
    </xf>
    <xf numFmtId="0" fontId="0" fillId="0" borderId="0" xfId="0" applyAlignment="1">
      <alignment horizontal="center"/>
    </xf>
    <xf numFmtId="180" fontId="41" fillId="0" borderId="8" xfId="0" applyNumberFormat="1" applyFont="1" applyBorder="1" applyAlignment="1">
      <alignment horizontal="right" vertical="top"/>
    </xf>
    <xf numFmtId="180" fontId="41" fillId="0" borderId="22" xfId="0" applyNumberFormat="1" applyFont="1" applyBorder="1" applyAlignment="1">
      <alignment horizontal="right" vertical="top"/>
    </xf>
    <xf numFmtId="180" fontId="41" fillId="0" borderId="9" xfId="0" applyNumberFormat="1" applyFont="1" applyBorder="1" applyAlignment="1">
      <alignment horizontal="right" vertical="top"/>
    </xf>
    <xf numFmtId="180" fontId="41" fillId="0" borderId="23" xfId="0" applyNumberFormat="1" applyFont="1" applyBorder="1" applyAlignment="1">
      <alignment horizontal="right" vertical="top"/>
    </xf>
    <xf numFmtId="180" fontId="41" fillId="0" borderId="11" xfId="0" applyNumberFormat="1" applyFont="1" applyBorder="1" applyAlignment="1">
      <alignment horizontal="right" vertical="top"/>
    </xf>
    <xf numFmtId="180" fontId="41" fillId="0" borderId="5" xfId="0" applyNumberFormat="1" applyFont="1" applyBorder="1" applyAlignment="1">
      <alignment horizontal="right" vertical="top"/>
    </xf>
    <xf numFmtId="180" fontId="41" fillId="0" borderId="24" xfId="0" applyNumberFormat="1" applyFont="1" applyBorder="1" applyAlignment="1">
      <alignment horizontal="right" vertical="top"/>
    </xf>
    <xf numFmtId="180" fontId="41" fillId="0" borderId="6" xfId="0" applyNumberFormat="1" applyFont="1" applyBorder="1" applyAlignment="1">
      <alignment horizontal="right" vertical="top"/>
    </xf>
    <xf numFmtId="180" fontId="41" fillId="0" borderId="25" xfId="0" applyNumberFormat="1" applyFont="1" applyBorder="1" applyAlignment="1">
      <alignment horizontal="right" vertical="top"/>
    </xf>
    <xf numFmtId="180" fontId="41" fillId="0" borderId="12" xfId="0" applyNumberFormat="1" applyFont="1" applyBorder="1" applyAlignment="1">
      <alignment horizontal="right" vertical="top"/>
    </xf>
    <xf numFmtId="180" fontId="41" fillId="0" borderId="19" xfId="0" applyNumberFormat="1" applyFont="1" applyBorder="1" applyAlignment="1">
      <alignment horizontal="right" vertical="top"/>
    </xf>
    <xf numFmtId="180" fontId="41" fillId="0" borderId="26" xfId="0" applyNumberFormat="1" applyFont="1" applyBorder="1" applyAlignment="1">
      <alignment horizontal="right" vertical="top"/>
    </xf>
    <xf numFmtId="180" fontId="41" fillId="0" borderId="20" xfId="0" applyNumberFormat="1" applyFont="1" applyBorder="1" applyAlignment="1">
      <alignment horizontal="right" vertical="top"/>
    </xf>
    <xf numFmtId="180" fontId="41" fillId="0" borderId="27" xfId="0" applyNumberFormat="1" applyFont="1" applyBorder="1" applyAlignment="1">
      <alignment horizontal="right" vertical="top"/>
    </xf>
    <xf numFmtId="180" fontId="41" fillId="0" borderId="28" xfId="0" applyNumberFormat="1" applyFont="1" applyBorder="1" applyAlignment="1">
      <alignment horizontal="right" vertical="top"/>
    </xf>
    <xf numFmtId="0" fontId="18" fillId="0" borderId="13" xfId="0" applyFont="1" applyBorder="1" applyAlignment="1">
      <alignment horizontal="center" vertical="center"/>
    </xf>
    <xf numFmtId="0" fontId="18" fillId="0" borderId="13" xfId="0" applyFont="1" applyFill="1" applyBorder="1" applyAlignment="1">
      <alignment horizontal="center" vertical="center"/>
    </xf>
    <xf numFmtId="3" fontId="20" fillId="0" borderId="5" xfId="0" applyNumberFormat="1" applyFont="1" applyFill="1" applyBorder="1" applyAlignment="1">
      <alignment horizontal="right" wrapText="1"/>
    </xf>
    <xf numFmtId="181" fontId="20" fillId="0" borderId="5" xfId="0" applyNumberFormat="1" applyFont="1" applyFill="1" applyBorder="1" applyAlignment="1">
      <alignment horizontal="right" wrapText="1"/>
    </xf>
    <xf numFmtId="181" fontId="20" fillId="0" borderId="6" xfId="0" applyNumberFormat="1" applyFont="1" applyFill="1" applyBorder="1" applyAlignment="1">
      <alignment horizontal="right" wrapText="1"/>
    </xf>
    <xf numFmtId="181" fontId="20" fillId="0" borderId="7" xfId="0" applyNumberFormat="1" applyFont="1" applyFill="1" applyBorder="1" applyAlignment="1">
      <alignment horizontal="right" wrapText="1"/>
    </xf>
    <xf numFmtId="181" fontId="28" fillId="0" borderId="8" xfId="0" applyNumberFormat="1" applyFont="1" applyBorder="1" applyAlignment="1">
      <alignment horizontal="right" vertical="top" wrapText="1"/>
    </xf>
    <xf numFmtId="181" fontId="28" fillId="0" borderId="9" xfId="0" applyNumberFormat="1" applyFont="1" applyBorder="1" applyAlignment="1">
      <alignment horizontal="right" vertical="top" wrapText="1"/>
    </xf>
    <xf numFmtId="181" fontId="28" fillId="0" borderId="10" xfId="0" applyNumberFormat="1" applyFont="1" applyBorder="1" applyAlignment="1">
      <alignment horizontal="right" vertical="top" wrapText="1"/>
    </xf>
    <xf numFmtId="181" fontId="28" fillId="0" borderId="5" xfId="0" applyNumberFormat="1" applyFont="1" applyBorder="1" applyAlignment="1">
      <alignment horizontal="right" vertical="top" wrapText="1"/>
    </xf>
    <xf numFmtId="181" fontId="28" fillId="0" borderId="6" xfId="0" applyNumberFormat="1" applyFont="1" applyBorder="1" applyAlignment="1">
      <alignment horizontal="right" vertical="top" wrapText="1"/>
    </xf>
    <xf numFmtId="181" fontId="28" fillId="0" borderId="7" xfId="0" applyNumberFormat="1" applyFont="1" applyBorder="1" applyAlignment="1">
      <alignment horizontal="right" vertical="top" wrapText="1"/>
    </xf>
    <xf numFmtId="0" fontId="31" fillId="0" borderId="0" xfId="1" applyFont="1" applyAlignment="1" applyProtection="1">
      <alignment horizontal="center"/>
    </xf>
    <xf numFmtId="0" fontId="18" fillId="7" borderId="29" xfId="0" applyFont="1" applyFill="1" applyBorder="1" applyAlignment="1">
      <alignment horizontal="center"/>
    </xf>
    <xf numFmtId="0" fontId="18" fillId="7" borderId="30" xfId="0" applyFont="1" applyFill="1" applyBorder="1" applyAlignment="1">
      <alignment horizontal="center"/>
    </xf>
    <xf numFmtId="0" fontId="18" fillId="7" borderId="31" xfId="0" applyFont="1" applyFill="1" applyBorder="1" applyAlignment="1">
      <alignment horizontal="center"/>
    </xf>
    <xf numFmtId="0" fontId="18" fillId="7" borderId="32" xfId="0" applyFont="1" applyFill="1" applyBorder="1" applyAlignment="1">
      <alignment horizontal="center"/>
    </xf>
    <xf numFmtId="0" fontId="18" fillId="7" borderId="33" xfId="0" applyFont="1" applyFill="1" applyBorder="1" applyAlignment="1">
      <alignment horizontal="center"/>
    </xf>
    <xf numFmtId="0" fontId="18" fillId="7" borderId="34" xfId="0" applyFont="1" applyFill="1" applyBorder="1" applyAlignment="1">
      <alignment horizontal="center"/>
    </xf>
    <xf numFmtId="0" fontId="53" fillId="0" borderId="1" xfId="0" applyFont="1" applyFill="1" applyBorder="1" applyAlignment="1">
      <alignment horizontal="center" wrapText="1"/>
    </xf>
    <xf numFmtId="3" fontId="0" fillId="0" borderId="8" xfId="0" applyNumberFormat="1" applyBorder="1" applyAlignment="1">
      <alignment horizontal="right"/>
    </xf>
    <xf numFmtId="3" fontId="0" fillId="0" borderId="10" xfId="0" applyNumberFormat="1" applyBorder="1" applyAlignment="1">
      <alignment horizontal="right"/>
    </xf>
    <xf numFmtId="3" fontId="0" fillId="0" borderId="22" xfId="0" applyNumberFormat="1" applyBorder="1" applyAlignment="1">
      <alignment horizontal="right"/>
    </xf>
    <xf numFmtId="3" fontId="0" fillId="0" borderId="23" xfId="0" applyNumberFormat="1" applyBorder="1" applyAlignment="1">
      <alignment horizontal="right"/>
    </xf>
    <xf numFmtId="0" fontId="53" fillId="8" borderId="2" xfId="0" applyFont="1" applyFill="1" applyBorder="1" applyAlignment="1">
      <alignment horizontal="center" wrapText="1"/>
    </xf>
    <xf numFmtId="3" fontId="0" fillId="8" borderId="5" xfId="0" applyNumberFormat="1" applyFill="1" applyBorder="1" applyAlignment="1">
      <alignment horizontal="right"/>
    </xf>
    <xf numFmtId="3" fontId="0" fillId="8" borderId="7" xfId="0" applyNumberFormat="1" applyFill="1" applyBorder="1" applyAlignment="1">
      <alignment horizontal="right"/>
    </xf>
    <xf numFmtId="3" fontId="0" fillId="8" borderId="24" xfId="0" applyNumberFormat="1" applyFill="1" applyBorder="1" applyAlignment="1">
      <alignment horizontal="right"/>
    </xf>
    <xf numFmtId="3" fontId="0" fillId="8" borderId="25" xfId="0" applyNumberFormat="1" applyFill="1" applyBorder="1" applyAlignment="1">
      <alignment horizontal="right"/>
    </xf>
    <xf numFmtId="0" fontId="53" fillId="0" borderId="2" xfId="0" applyFont="1" applyFill="1" applyBorder="1" applyAlignment="1">
      <alignment horizontal="center" wrapText="1"/>
    </xf>
    <xf numFmtId="3" fontId="0" fillId="0" borderId="5" xfId="0" applyNumberFormat="1" applyBorder="1" applyAlignment="1">
      <alignment horizontal="right"/>
    </xf>
    <xf numFmtId="3" fontId="0" fillId="0" borderId="7" xfId="0" applyNumberFormat="1" applyBorder="1" applyAlignment="1">
      <alignment horizontal="right"/>
    </xf>
    <xf numFmtId="3" fontId="0" fillId="0" borderId="24" xfId="0" applyNumberFormat="1" applyBorder="1" applyAlignment="1">
      <alignment horizontal="right"/>
    </xf>
    <xf numFmtId="3" fontId="0" fillId="0" borderId="25" xfId="0" applyNumberFormat="1" applyBorder="1" applyAlignment="1">
      <alignment horizontal="right"/>
    </xf>
    <xf numFmtId="3" fontId="0" fillId="0" borderId="5" xfId="0" applyNumberFormat="1" applyFill="1" applyBorder="1" applyAlignment="1">
      <alignment horizontal="right"/>
    </xf>
    <xf numFmtId="3" fontId="0" fillId="0" borderId="7" xfId="0" applyNumberFormat="1" applyFill="1" applyBorder="1" applyAlignment="1">
      <alignment horizontal="right"/>
    </xf>
    <xf numFmtId="3" fontId="0" fillId="0" borderId="24" xfId="0" applyNumberFormat="1" applyFill="1" applyBorder="1" applyAlignment="1">
      <alignment horizontal="right"/>
    </xf>
    <xf numFmtId="3" fontId="0" fillId="0" borderId="25" xfId="0" applyNumberFormat="1" applyFill="1" applyBorder="1" applyAlignment="1">
      <alignment horizontal="right"/>
    </xf>
    <xf numFmtId="0" fontId="53" fillId="9" borderId="35" xfId="0" applyFont="1" applyFill="1" applyBorder="1" applyAlignment="1">
      <alignment horizontal="center" vertical="center" wrapText="1"/>
    </xf>
    <xf numFmtId="3" fontId="18" fillId="9" borderId="19" xfId="0" applyNumberFormat="1" applyFont="1" applyFill="1" applyBorder="1" applyAlignment="1">
      <alignment horizontal="right" vertical="center"/>
    </xf>
    <xf numFmtId="3" fontId="18" fillId="9" borderId="21" xfId="0" applyNumberFormat="1" applyFont="1" applyFill="1" applyBorder="1" applyAlignment="1">
      <alignment horizontal="right" vertical="center"/>
    </xf>
    <xf numFmtId="3" fontId="18" fillId="9" borderId="26" xfId="0" applyNumberFormat="1" applyFont="1" applyFill="1" applyBorder="1" applyAlignment="1">
      <alignment horizontal="right" vertical="center"/>
    </xf>
    <xf numFmtId="3" fontId="18" fillId="9" borderId="27" xfId="0" applyNumberFormat="1" applyFont="1" applyFill="1" applyBorder="1" applyAlignment="1">
      <alignment horizontal="right" vertical="center"/>
    </xf>
    <xf numFmtId="0" fontId="53" fillId="9" borderId="36" xfId="0" applyFont="1" applyFill="1" applyBorder="1" applyAlignment="1">
      <alignment horizontal="center" vertical="center" wrapText="1"/>
    </xf>
    <xf numFmtId="0" fontId="18" fillId="0" borderId="0" xfId="0" applyFont="1" applyFill="1" applyBorder="1" applyAlignment="1">
      <alignment horizontal="center" vertical="center" textRotation="90"/>
    </xf>
    <xf numFmtId="0" fontId="53" fillId="0" borderId="0" xfId="0" applyFont="1" applyFill="1" applyBorder="1" applyAlignment="1">
      <alignment horizontal="center" vertical="center" wrapText="1"/>
    </xf>
    <xf numFmtId="0" fontId="18" fillId="10" borderId="0" xfId="0" applyFont="1" applyFill="1" applyBorder="1" applyAlignment="1">
      <alignment horizontal="center" vertical="center" textRotation="90"/>
    </xf>
    <xf numFmtId="0" fontId="53" fillId="10" borderId="0" xfId="0" applyFont="1" applyFill="1" applyBorder="1" applyAlignment="1">
      <alignment horizontal="center" vertical="center" wrapText="1"/>
    </xf>
    <xf numFmtId="3" fontId="18" fillId="10" borderId="0" xfId="0" applyNumberFormat="1" applyFont="1" applyFill="1" applyBorder="1" applyAlignment="1">
      <alignment horizontal="center" vertical="center"/>
    </xf>
    <xf numFmtId="0" fontId="18" fillId="7" borderId="37" xfId="0" applyFont="1" applyFill="1" applyBorder="1" applyAlignment="1">
      <alignment horizontal="center"/>
    </xf>
    <xf numFmtId="0" fontId="18" fillId="7" borderId="38" xfId="0" applyFont="1" applyFill="1" applyBorder="1" applyAlignment="1">
      <alignment horizontal="center"/>
    </xf>
    <xf numFmtId="0" fontId="30" fillId="0" borderId="0" xfId="0" applyFont="1" applyBorder="1" applyAlignment="1">
      <alignment vertical="top"/>
    </xf>
    <xf numFmtId="181" fontId="0" fillId="0" borderId="8" xfId="0" applyNumberFormat="1" applyBorder="1" applyAlignment="1">
      <alignment horizontal="right"/>
    </xf>
    <xf numFmtId="181" fontId="0" fillId="0" borderId="23" xfId="0" applyNumberFormat="1" applyBorder="1" applyAlignment="1">
      <alignment horizontal="right"/>
    </xf>
    <xf numFmtId="181" fontId="0" fillId="0" borderId="10" xfId="0" applyNumberFormat="1" applyBorder="1" applyAlignment="1">
      <alignment horizontal="right"/>
    </xf>
    <xf numFmtId="181" fontId="0" fillId="0" borderId="22" xfId="0" applyNumberFormat="1" applyBorder="1" applyAlignment="1">
      <alignment horizontal="right"/>
    </xf>
    <xf numFmtId="181" fontId="0" fillId="8" borderId="5" xfId="0" applyNumberFormat="1" applyFill="1" applyBorder="1" applyAlignment="1">
      <alignment horizontal="right"/>
    </xf>
    <xf numFmtId="181" fontId="0" fillId="8" borderId="25" xfId="0" applyNumberFormat="1" applyFill="1" applyBorder="1" applyAlignment="1">
      <alignment horizontal="right"/>
    </xf>
    <xf numFmtId="181" fontId="0" fillId="8" borderId="7" xfId="0" applyNumberFormat="1" applyFill="1" applyBorder="1" applyAlignment="1">
      <alignment horizontal="right"/>
    </xf>
    <xf numFmtId="181" fontId="0" fillId="8" borderId="24" xfId="0" applyNumberFormat="1" applyFill="1" applyBorder="1" applyAlignment="1">
      <alignment horizontal="right"/>
    </xf>
    <xf numFmtId="181" fontId="0" fillId="0" borderId="5" xfId="0" applyNumberFormat="1" applyBorder="1" applyAlignment="1">
      <alignment horizontal="right"/>
    </xf>
    <xf numFmtId="181" fontId="0" fillId="0" borderId="25" xfId="0" applyNumberFormat="1" applyBorder="1" applyAlignment="1">
      <alignment horizontal="right"/>
    </xf>
    <xf numFmtId="181" fontId="0" fillId="0" borderId="7" xfId="0" applyNumberFormat="1" applyBorder="1" applyAlignment="1">
      <alignment horizontal="right"/>
    </xf>
    <xf numFmtId="181" fontId="0" fillId="0" borderId="24" xfId="0" applyNumberFormat="1" applyBorder="1" applyAlignment="1">
      <alignment horizontal="right"/>
    </xf>
    <xf numFmtId="181" fontId="18" fillId="9" borderId="19" xfId="0" applyNumberFormat="1" applyFont="1" applyFill="1" applyBorder="1" applyAlignment="1">
      <alignment horizontal="right" vertical="center"/>
    </xf>
    <xf numFmtId="181" fontId="18" fillId="9" borderId="27" xfId="0" applyNumberFormat="1" applyFont="1" applyFill="1" applyBorder="1" applyAlignment="1">
      <alignment horizontal="right" vertical="center"/>
    </xf>
    <xf numFmtId="181" fontId="18" fillId="9" borderId="21" xfId="0" applyNumberFormat="1" applyFont="1" applyFill="1" applyBorder="1" applyAlignment="1">
      <alignment horizontal="right" vertical="center"/>
    </xf>
    <xf numFmtId="181" fontId="18" fillId="9" borderId="26" xfId="0" applyNumberFormat="1" applyFont="1" applyFill="1" applyBorder="1" applyAlignment="1">
      <alignment horizontal="right" vertical="center"/>
    </xf>
    <xf numFmtId="181" fontId="18" fillId="0" borderId="0" xfId="0" applyNumberFormat="1" applyFont="1" applyFill="1" applyBorder="1" applyAlignment="1">
      <alignment horizontal="center" vertical="center"/>
    </xf>
    <xf numFmtId="181" fontId="0" fillId="0" borderId="8" xfId="0" applyNumberFormat="1" applyBorder="1" applyAlignment="1"/>
    <xf numFmtId="181" fontId="0" fillId="0" borderId="23" xfId="0" applyNumberFormat="1" applyBorder="1" applyAlignment="1"/>
    <xf numFmtId="181" fontId="0" fillId="0" borderId="10" xfId="0" applyNumberFormat="1" applyBorder="1" applyAlignment="1"/>
    <xf numFmtId="181" fontId="0" fillId="0" borderId="22" xfId="0" applyNumberFormat="1" applyBorder="1" applyAlignment="1"/>
    <xf numFmtId="181" fontId="0" fillId="8" borderId="5" xfId="0" applyNumberFormat="1" applyFill="1" applyBorder="1" applyAlignment="1"/>
    <xf numFmtId="181" fontId="0" fillId="8" borderId="25" xfId="0" applyNumberFormat="1" applyFill="1" applyBorder="1" applyAlignment="1"/>
    <xf numFmtId="181" fontId="0" fillId="8" borderId="7" xfId="0" applyNumberFormat="1" applyFill="1" applyBorder="1" applyAlignment="1"/>
    <xf numFmtId="181" fontId="0" fillId="8" borderId="24" xfId="0" applyNumberFormat="1" applyFill="1" applyBorder="1" applyAlignment="1"/>
    <xf numFmtId="181" fontId="0" fillId="0" borderId="5" xfId="0" applyNumberFormat="1" applyBorder="1" applyAlignment="1"/>
    <xf numFmtId="181" fontId="0" fillId="0" borderId="25" xfId="0" applyNumberFormat="1" applyBorder="1" applyAlignment="1"/>
    <xf numFmtId="181" fontId="0" fillId="0" borderId="7" xfId="0" applyNumberFormat="1" applyBorder="1" applyAlignment="1"/>
    <xf numFmtId="181" fontId="0" fillId="0" borderId="24" xfId="0" applyNumberFormat="1" applyBorder="1" applyAlignment="1"/>
    <xf numFmtId="181" fontId="0" fillId="9" borderId="19" xfId="0" applyNumberFormat="1" applyFill="1" applyBorder="1" applyAlignment="1">
      <alignment vertical="center"/>
    </xf>
    <xf numFmtId="181" fontId="0" fillId="9" borderId="27" xfId="0" applyNumberFormat="1" applyFill="1" applyBorder="1" applyAlignment="1">
      <alignment vertical="center"/>
    </xf>
    <xf numFmtId="181" fontId="0" fillId="9" borderId="21" xfId="0" applyNumberFormat="1" applyFill="1" applyBorder="1" applyAlignment="1">
      <alignment vertical="center"/>
    </xf>
    <xf numFmtId="181" fontId="0" fillId="9" borderId="26" xfId="0" applyNumberFormat="1" applyFill="1" applyBorder="1" applyAlignment="1">
      <alignment vertical="center"/>
    </xf>
    <xf numFmtId="0" fontId="0" fillId="0" borderId="0" xfId="0" quotePrefix="1"/>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18" fillId="7" borderId="13" xfId="0" applyFont="1" applyFill="1" applyBorder="1" applyAlignment="1">
      <alignment horizontal="center" vertical="center"/>
    </xf>
    <xf numFmtId="0" fontId="18" fillId="7" borderId="3" xfId="0" applyFont="1" applyFill="1" applyBorder="1" applyAlignment="1">
      <alignment horizontal="center" vertical="center" textRotation="90" wrapText="1"/>
    </xf>
    <xf numFmtId="0" fontId="18" fillId="7" borderId="13" xfId="0" applyFont="1" applyFill="1" applyBorder="1" applyAlignment="1">
      <alignment horizontal="center" vertical="center" textRotation="90" wrapText="1"/>
    </xf>
    <xf numFmtId="3" fontId="18" fillId="7" borderId="39" xfId="0" applyNumberFormat="1" applyFont="1" applyFill="1" applyBorder="1" applyAlignment="1">
      <alignment horizontal="right" vertical="center"/>
    </xf>
    <xf numFmtId="3" fontId="18" fillId="7" borderId="13" xfId="0" applyNumberFormat="1" applyFont="1" applyFill="1" applyBorder="1" applyAlignment="1">
      <alignment horizontal="right" vertical="center"/>
    </xf>
    <xf numFmtId="3" fontId="18" fillId="7" borderId="40" xfId="0" applyNumberFormat="1" applyFont="1" applyFill="1" applyBorder="1" applyAlignment="1">
      <alignment horizontal="right" vertical="center"/>
    </xf>
    <xf numFmtId="0" fontId="54" fillId="0" borderId="0" xfId="0" applyFont="1" applyAlignment="1">
      <alignment vertical="center"/>
    </xf>
    <xf numFmtId="0" fontId="54" fillId="0" borderId="41" xfId="0" applyFont="1" applyBorder="1" applyAlignment="1">
      <alignment vertical="center"/>
    </xf>
    <xf numFmtId="0" fontId="37" fillId="0" borderId="0" xfId="0" applyFont="1" applyFill="1" applyBorder="1" applyAlignment="1">
      <alignment horizontal="center" vertic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31" fillId="0" borderId="0" xfId="1" applyFont="1" applyFill="1" applyBorder="1" applyAlignment="1" applyProtection="1">
      <alignment horizontal="center"/>
    </xf>
    <xf numFmtId="0" fontId="31" fillId="0" borderId="0" xfId="1" applyFont="1" applyAlignment="1" applyProtection="1"/>
    <xf numFmtId="0" fontId="31" fillId="0" borderId="0" xfId="1" applyFont="1" applyAlignment="1" applyProtection="1">
      <alignment vertical="center"/>
    </xf>
    <xf numFmtId="0" fontId="18" fillId="0" borderId="0" xfId="0" applyFont="1" applyFill="1" applyBorder="1" applyAlignment="1">
      <alignment horizontal="center" vertic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18" fillId="0" borderId="39" xfId="0" applyFont="1" applyBorder="1" applyAlignment="1">
      <alignment horizontal="center" vertical="center"/>
    </xf>
    <xf numFmtId="0" fontId="42" fillId="0" borderId="39" xfId="0" applyFont="1" applyBorder="1" applyAlignment="1">
      <alignment horizontal="center" vertical="center"/>
    </xf>
    <xf numFmtId="0" fontId="29" fillId="0" borderId="0" xfId="0" applyFont="1" applyFill="1" applyAlignment="1">
      <alignment horizontal="center"/>
    </xf>
    <xf numFmtId="0" fontId="2" fillId="10" borderId="0" xfId="0" applyFont="1" applyFill="1" applyBorder="1" applyAlignment="1">
      <alignment vertical="center" shrinkToFit="1"/>
    </xf>
    <xf numFmtId="0" fontId="53" fillId="7" borderId="35" xfId="0" applyFont="1" applyFill="1" applyBorder="1" applyAlignment="1">
      <alignment vertical="center" wrapText="1"/>
    </xf>
    <xf numFmtId="3" fontId="53" fillId="7" borderId="19" xfId="0" applyNumberFormat="1" applyFont="1" applyFill="1" applyBorder="1" applyAlignment="1">
      <alignment horizontal="right" vertical="center" wrapText="1"/>
    </xf>
    <xf numFmtId="3" fontId="53" fillId="7" borderId="20" xfId="0" applyNumberFormat="1" applyFont="1" applyFill="1" applyBorder="1" applyAlignment="1">
      <alignment horizontal="right" vertical="center" wrapText="1"/>
    </xf>
    <xf numFmtId="3" fontId="53" fillId="7" borderId="21" xfId="0" applyNumberFormat="1" applyFont="1" applyFill="1" applyBorder="1" applyAlignment="1">
      <alignment horizontal="right" vertical="center" wrapText="1"/>
    </xf>
    <xf numFmtId="3" fontId="20" fillId="0" borderId="8" xfId="0" applyNumberFormat="1" applyFont="1" applyFill="1" applyBorder="1" applyAlignment="1">
      <alignment horizontal="right" vertical="center" wrapText="1"/>
    </xf>
    <xf numFmtId="3" fontId="20" fillId="0" borderId="9" xfId="0" applyNumberFormat="1" applyFont="1" applyFill="1" applyBorder="1" applyAlignment="1">
      <alignment horizontal="right" vertical="center" wrapText="1"/>
    </xf>
    <xf numFmtId="3" fontId="20" fillId="0" borderId="10" xfId="0" applyNumberFormat="1" applyFont="1" applyFill="1" applyBorder="1" applyAlignment="1">
      <alignment horizontal="right" vertical="center" wrapText="1"/>
    </xf>
    <xf numFmtId="10" fontId="20" fillId="0" borderId="8" xfId="0" applyNumberFormat="1" applyFont="1" applyFill="1" applyBorder="1" applyAlignment="1">
      <alignment horizontal="right" vertical="center" wrapText="1"/>
    </xf>
    <xf numFmtId="10" fontId="20" fillId="0" borderId="9" xfId="0" applyNumberFormat="1" applyFont="1" applyFill="1" applyBorder="1" applyAlignment="1">
      <alignment horizontal="right" vertical="center" wrapText="1"/>
    </xf>
    <xf numFmtId="10" fontId="20" fillId="0" borderId="10" xfId="0" applyNumberFormat="1" applyFont="1" applyFill="1" applyBorder="1" applyAlignment="1">
      <alignment horizontal="right" vertical="center" wrapText="1"/>
    </xf>
    <xf numFmtId="10" fontId="20" fillId="0" borderId="7" xfId="0" applyNumberFormat="1" applyFont="1" applyFill="1" applyBorder="1" applyAlignment="1">
      <alignment horizontal="right" vertical="center" wrapText="1"/>
    </xf>
    <xf numFmtId="10" fontId="20" fillId="0" borderId="5" xfId="0" applyNumberFormat="1" applyFont="1" applyFill="1" applyBorder="1" applyAlignment="1">
      <alignment horizontal="center" wrapText="1"/>
    </xf>
    <xf numFmtId="10" fontId="20" fillId="0" borderId="6" xfId="0" applyNumberFormat="1" applyFont="1" applyFill="1" applyBorder="1" applyAlignment="1">
      <alignment horizontal="center" wrapText="1"/>
    </xf>
    <xf numFmtId="10" fontId="20" fillId="0" borderId="9" xfId="0" applyNumberFormat="1" applyFont="1" applyFill="1" applyBorder="1" applyAlignment="1">
      <alignment horizontal="right" wrapText="1"/>
    </xf>
    <xf numFmtId="10" fontId="20" fillId="0" borderId="10" xfId="0" applyNumberFormat="1" applyFont="1" applyFill="1" applyBorder="1" applyAlignment="1">
      <alignment horizontal="right" wrapText="1"/>
    </xf>
    <xf numFmtId="0" fontId="45" fillId="0" borderId="35" xfId="0" applyFont="1" applyFill="1" applyBorder="1" applyAlignment="1">
      <alignment wrapText="1"/>
    </xf>
    <xf numFmtId="10" fontId="20" fillId="0" borderId="8" xfId="0" applyNumberFormat="1" applyFont="1" applyFill="1" applyBorder="1" applyAlignment="1">
      <alignment horizontal="right" wrapText="1"/>
    </xf>
    <xf numFmtId="10" fontId="20" fillId="0" borderId="42" xfId="0" applyNumberFormat="1" applyFont="1" applyFill="1" applyBorder="1" applyAlignment="1">
      <alignment horizontal="right" wrapText="1"/>
    </xf>
    <xf numFmtId="10" fontId="20" fillId="0" borderId="43" xfId="0" applyNumberFormat="1" applyFont="1" applyFill="1" applyBorder="1" applyAlignment="1">
      <alignment horizontal="right" wrapText="1"/>
    </xf>
    <xf numFmtId="10" fontId="20" fillId="0" borderId="44" xfId="0" applyNumberFormat="1" applyFont="1" applyFill="1" applyBorder="1" applyAlignment="1">
      <alignment horizontal="right" wrapText="1"/>
    </xf>
    <xf numFmtId="0" fontId="18" fillId="7" borderId="45"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46" xfId="0" applyFont="1" applyFill="1" applyBorder="1" applyAlignment="1">
      <alignment horizontal="center" vertical="center" wrapText="1"/>
    </xf>
    <xf numFmtId="0" fontId="18" fillId="7" borderId="30" xfId="0" applyFont="1" applyFill="1" applyBorder="1" applyAlignment="1">
      <alignment horizontal="center" vertical="center" wrapText="1"/>
    </xf>
    <xf numFmtId="0" fontId="18" fillId="7" borderId="35" xfId="0" applyFont="1" applyFill="1" applyBorder="1" applyAlignment="1">
      <alignment vertical="center"/>
    </xf>
    <xf numFmtId="181" fontId="18" fillId="7" borderId="19" xfId="0" applyNumberFormat="1" applyFont="1" applyFill="1" applyBorder="1" applyAlignment="1">
      <alignment horizontal="right" vertical="center"/>
    </xf>
    <xf numFmtId="181" fontId="18" fillId="7" borderId="20" xfId="0" applyNumberFormat="1" applyFont="1" applyFill="1" applyBorder="1" applyAlignment="1">
      <alignment horizontal="right" vertical="center"/>
    </xf>
    <xf numFmtId="181" fontId="18" fillId="7" borderId="21" xfId="0" applyNumberFormat="1" applyFont="1" applyFill="1" applyBorder="1" applyAlignment="1">
      <alignment horizontal="right" vertical="center"/>
    </xf>
    <xf numFmtId="0" fontId="26" fillId="7" borderId="29" xfId="0" applyFont="1" applyFill="1" applyBorder="1" applyAlignment="1">
      <alignment horizontal="center" vertical="center" textRotation="30"/>
    </xf>
    <xf numFmtId="0" fontId="26" fillId="7" borderId="46" xfId="0" applyFont="1" applyFill="1" applyBorder="1" applyAlignment="1">
      <alignment horizontal="center" vertical="center" textRotation="30"/>
    </xf>
    <xf numFmtId="0" fontId="26" fillId="7" borderId="30" xfId="0" applyFont="1" applyFill="1" applyBorder="1" applyAlignment="1">
      <alignment horizontal="center" vertical="center" textRotation="30"/>
    </xf>
    <xf numFmtId="0" fontId="18" fillId="7" borderId="36" xfId="0" applyFont="1" applyFill="1" applyBorder="1" applyAlignment="1">
      <alignment vertical="center"/>
    </xf>
    <xf numFmtId="10" fontId="53" fillId="7" borderId="16" xfId="0" applyNumberFormat="1" applyFont="1" applyFill="1" applyBorder="1" applyAlignment="1">
      <alignment horizontal="right" vertical="center" wrapText="1"/>
    </xf>
    <xf numFmtId="10" fontId="53" fillId="7" borderId="17" xfId="0" applyNumberFormat="1" applyFont="1" applyFill="1" applyBorder="1" applyAlignment="1">
      <alignment horizontal="right" vertical="center" wrapText="1"/>
    </xf>
    <xf numFmtId="10" fontId="53" fillId="7" borderId="18" xfId="0" applyNumberFormat="1" applyFont="1" applyFill="1" applyBorder="1" applyAlignment="1">
      <alignment horizontal="right" vertical="center" wrapText="1"/>
    </xf>
    <xf numFmtId="0" fontId="0" fillId="3" borderId="0" xfId="0" applyFont="1" applyFill="1" applyBorder="1"/>
    <xf numFmtId="0" fontId="16" fillId="0" borderId="0" xfId="0" applyFont="1"/>
    <xf numFmtId="3" fontId="16" fillId="0" borderId="0" xfId="0" applyNumberFormat="1" applyFont="1"/>
    <xf numFmtId="0" fontId="31" fillId="0" borderId="0" xfId="1" applyFont="1" applyAlignment="1" applyProtection="1">
      <alignment horizontal="center"/>
    </xf>
    <xf numFmtId="0" fontId="31" fillId="0" borderId="0" xfId="1" applyFont="1" applyAlignment="1" applyProtection="1">
      <alignment horizontal="center" vertical="center"/>
    </xf>
    <xf numFmtId="0" fontId="23" fillId="0" borderId="0" xfId="0" applyFont="1" applyBorder="1" applyAlignment="1">
      <alignment horizontal="left" wrapText="1"/>
    </xf>
    <xf numFmtId="0" fontId="18" fillId="0" borderId="39" xfId="0" applyFont="1" applyBorder="1" applyAlignment="1">
      <alignment horizontal="center" vertical="center"/>
    </xf>
    <xf numFmtId="0" fontId="29" fillId="0" borderId="0" xfId="0" applyFont="1" applyFill="1" applyAlignment="1">
      <alignment horizontal="center"/>
    </xf>
    <xf numFmtId="0" fontId="45" fillId="4" borderId="2" xfId="0" applyFont="1" applyFill="1" applyBorder="1" applyAlignment="1">
      <alignment vertical="center" wrapText="1"/>
    </xf>
    <xf numFmtId="3" fontId="20" fillId="4" borderId="5" xfId="0" applyNumberFormat="1" applyFont="1" applyFill="1" applyBorder="1" applyAlignment="1">
      <alignment horizontal="right" vertical="center" wrapText="1"/>
    </xf>
    <xf numFmtId="3" fontId="20" fillId="4" borderId="6" xfId="0" applyNumberFormat="1" applyFont="1" applyFill="1" applyBorder="1" applyAlignment="1">
      <alignment horizontal="right" vertical="center" wrapText="1"/>
    </xf>
    <xf numFmtId="3" fontId="20" fillId="4" borderId="7" xfId="0" applyNumberFormat="1" applyFont="1" applyFill="1" applyBorder="1" applyAlignment="1">
      <alignment horizontal="right" vertical="center" wrapText="1"/>
    </xf>
    <xf numFmtId="0" fontId="45" fillId="4" borderId="2" xfId="0" applyFont="1" applyFill="1" applyBorder="1" applyAlignment="1">
      <alignment wrapText="1"/>
    </xf>
    <xf numFmtId="10" fontId="20" fillId="4" borderId="5" xfId="0" applyNumberFormat="1" applyFont="1" applyFill="1" applyBorder="1" applyAlignment="1">
      <alignment horizontal="right" wrapText="1"/>
    </xf>
    <xf numFmtId="10" fontId="20" fillId="4" borderId="6" xfId="0" applyNumberFormat="1" applyFont="1" applyFill="1" applyBorder="1" applyAlignment="1">
      <alignment horizontal="right" wrapText="1"/>
    </xf>
    <xf numFmtId="10" fontId="20" fillId="4" borderId="7" xfId="0" applyNumberFormat="1" applyFont="1" applyFill="1" applyBorder="1" applyAlignment="1">
      <alignment horizontal="right" wrapText="1"/>
    </xf>
    <xf numFmtId="10" fontId="20" fillId="4" borderId="5" xfId="0" applyNumberFormat="1" applyFont="1" applyFill="1" applyBorder="1" applyAlignment="1">
      <alignment horizontal="center" wrapText="1"/>
    </xf>
    <xf numFmtId="10" fontId="20" fillId="4" borderId="6" xfId="0" applyNumberFormat="1" applyFont="1" applyFill="1" applyBorder="1" applyAlignment="1">
      <alignment horizontal="center" wrapText="1"/>
    </xf>
    <xf numFmtId="10" fontId="20" fillId="4" borderId="7" xfId="0" applyNumberFormat="1" applyFont="1" applyFill="1" applyBorder="1" applyAlignment="1">
      <alignment horizontal="center" wrapText="1"/>
    </xf>
    <xf numFmtId="10" fontId="20" fillId="4" borderId="5" xfId="0" applyNumberFormat="1" applyFont="1" applyFill="1" applyBorder="1" applyAlignment="1">
      <alignment horizontal="right" vertical="center" wrapText="1"/>
    </xf>
    <xf numFmtId="10" fontId="20" fillId="4" borderId="6" xfId="0" applyNumberFormat="1" applyFont="1" applyFill="1" applyBorder="1" applyAlignment="1">
      <alignment horizontal="right" vertical="center" wrapText="1"/>
    </xf>
    <xf numFmtId="10" fontId="20" fillId="4" borderId="7" xfId="0" applyNumberFormat="1" applyFont="1" applyFill="1" applyBorder="1" applyAlignment="1">
      <alignment horizontal="right" vertical="center" wrapText="1"/>
    </xf>
    <xf numFmtId="3" fontId="28" fillId="4" borderId="5" xfId="0" applyNumberFormat="1" applyFont="1" applyFill="1" applyBorder="1" applyAlignment="1">
      <alignment horizontal="right" vertical="center" wrapText="1"/>
    </xf>
    <xf numFmtId="3" fontId="28" fillId="4" borderId="6" xfId="0" applyNumberFormat="1" applyFont="1" applyFill="1" applyBorder="1" applyAlignment="1">
      <alignment horizontal="right" vertical="center" wrapText="1"/>
    </xf>
    <xf numFmtId="3" fontId="28" fillId="4" borderId="7" xfId="0" applyNumberFormat="1" applyFont="1" applyFill="1" applyBorder="1" applyAlignment="1">
      <alignment horizontal="right" vertical="center" wrapText="1"/>
    </xf>
    <xf numFmtId="181" fontId="28" fillId="4" borderId="5" xfId="0" applyNumberFormat="1" applyFont="1" applyFill="1" applyBorder="1" applyAlignment="1">
      <alignment horizontal="right" vertical="center" wrapText="1"/>
    </xf>
    <xf numFmtId="181" fontId="28" fillId="4" borderId="6" xfId="0" applyNumberFormat="1" applyFont="1" applyFill="1" applyBorder="1" applyAlignment="1">
      <alignment horizontal="right" vertical="center" wrapText="1"/>
    </xf>
    <xf numFmtId="181" fontId="28" fillId="4" borderId="7" xfId="0" applyNumberFormat="1" applyFont="1" applyFill="1" applyBorder="1" applyAlignment="1">
      <alignment horizontal="right" vertical="center" wrapText="1"/>
    </xf>
    <xf numFmtId="181" fontId="28" fillId="4" borderId="19" xfId="0" applyNumberFormat="1" applyFont="1" applyFill="1" applyBorder="1" applyAlignment="1">
      <alignment horizontal="right" vertical="center" wrapText="1"/>
    </xf>
    <xf numFmtId="181" fontId="28" fillId="4" borderId="20" xfId="0" applyNumberFormat="1" applyFont="1" applyFill="1" applyBorder="1" applyAlignment="1">
      <alignment horizontal="right" vertical="center" wrapText="1"/>
    </xf>
    <xf numFmtId="181" fontId="28" fillId="4" borderId="21" xfId="0" applyNumberFormat="1" applyFont="1" applyFill="1" applyBorder="1" applyAlignment="1">
      <alignment horizontal="right" vertical="center" wrapText="1"/>
    </xf>
    <xf numFmtId="0" fontId="53" fillId="7" borderId="29" xfId="0" applyFont="1" applyFill="1" applyBorder="1" applyAlignment="1">
      <alignment horizontal="center" wrapText="1"/>
    </xf>
    <xf numFmtId="0" fontId="53" fillId="7" borderId="46" xfId="0" applyFont="1" applyFill="1" applyBorder="1" applyAlignment="1">
      <alignment horizontal="center" wrapText="1"/>
    </xf>
    <xf numFmtId="0" fontId="53" fillId="7" borderId="3" xfId="0" applyFont="1" applyFill="1" applyBorder="1" applyAlignment="1">
      <alignment horizontal="center" wrapText="1"/>
    </xf>
    <xf numFmtId="0" fontId="53" fillId="7" borderId="32" xfId="0" applyFont="1" applyFill="1" applyBorder="1" applyAlignment="1">
      <alignment horizontal="center" wrapText="1"/>
    </xf>
    <xf numFmtId="0" fontId="53" fillId="7" borderId="30" xfId="0" applyFont="1" applyFill="1" applyBorder="1" applyAlignment="1">
      <alignment horizontal="center" wrapText="1"/>
    </xf>
    <xf numFmtId="0" fontId="53" fillId="7" borderId="38" xfId="0" applyFont="1" applyFill="1" applyBorder="1" applyAlignment="1">
      <alignment horizontal="center" wrapText="1"/>
    </xf>
    <xf numFmtId="0" fontId="53" fillId="7" borderId="47" xfId="0" applyFont="1" applyFill="1" applyBorder="1" applyAlignment="1">
      <alignment horizontal="center" wrapText="1"/>
    </xf>
    <xf numFmtId="0" fontId="53" fillId="7" borderId="0" xfId="0" applyFont="1" applyFill="1" applyBorder="1" applyAlignment="1">
      <alignment horizontal="center" wrapText="1"/>
    </xf>
    <xf numFmtId="0" fontId="53" fillId="7" borderId="37" xfId="0" applyFont="1" applyFill="1" applyBorder="1" applyAlignment="1">
      <alignment horizontal="center" wrapText="1"/>
    </xf>
    <xf numFmtId="0" fontId="53" fillId="7" borderId="34" xfId="0" applyFont="1" applyFill="1" applyBorder="1" applyAlignment="1">
      <alignment horizontal="center" wrapText="1"/>
    </xf>
    <xf numFmtId="181" fontId="55" fillId="0" borderId="6" xfId="0" applyNumberFormat="1" applyFont="1" applyBorder="1" applyAlignment="1">
      <alignment horizontal="right" vertical="top" wrapText="1"/>
    </xf>
    <xf numFmtId="0" fontId="42" fillId="7" borderId="45" xfId="0" applyFont="1" applyFill="1" applyBorder="1" applyAlignment="1">
      <alignment horizontal="center" vertical="center"/>
    </xf>
    <xf numFmtId="0" fontId="20" fillId="4" borderId="2" xfId="0" applyFont="1" applyFill="1" applyBorder="1" applyAlignment="1">
      <alignment wrapText="1"/>
    </xf>
    <xf numFmtId="3" fontId="20" fillId="4" borderId="5" xfId="0" applyNumberFormat="1" applyFont="1" applyFill="1" applyBorder="1" applyAlignment="1">
      <alignment horizontal="right" vertical="top" wrapText="1"/>
    </xf>
    <xf numFmtId="3" fontId="20" fillId="4" borderId="6" xfId="0" applyNumberFormat="1" applyFont="1" applyFill="1" applyBorder="1" applyAlignment="1">
      <alignment horizontal="right" wrapText="1"/>
    </xf>
    <xf numFmtId="3" fontId="20" fillId="4" borderId="7" xfId="0" applyNumberFormat="1" applyFont="1" applyFill="1" applyBorder="1" applyAlignment="1">
      <alignment horizontal="right" wrapText="1"/>
    </xf>
    <xf numFmtId="0" fontId="45" fillId="7" borderId="35" xfId="0" applyFont="1" applyFill="1" applyBorder="1" applyAlignment="1">
      <alignment vertical="center" wrapText="1"/>
    </xf>
    <xf numFmtId="3" fontId="45" fillId="7" borderId="19" xfId="0" applyNumberFormat="1" applyFont="1" applyFill="1" applyBorder="1" applyAlignment="1">
      <alignment horizontal="right" vertical="center" wrapText="1"/>
    </xf>
    <xf numFmtId="3" fontId="45" fillId="7" borderId="20" xfId="0" applyNumberFormat="1" applyFont="1" applyFill="1" applyBorder="1" applyAlignment="1">
      <alignment horizontal="right" vertical="center" wrapText="1"/>
    </xf>
    <xf numFmtId="3" fontId="45" fillId="7" borderId="21" xfId="0" applyNumberFormat="1" applyFont="1" applyFill="1" applyBorder="1" applyAlignment="1">
      <alignment horizontal="right" vertical="center" wrapText="1"/>
    </xf>
    <xf numFmtId="181" fontId="28" fillId="4" borderId="5" xfId="0" applyNumberFormat="1" applyFont="1" applyFill="1" applyBorder="1" applyAlignment="1">
      <alignment horizontal="right"/>
    </xf>
    <xf numFmtId="181" fontId="28" fillId="4" borderId="6" xfId="0" applyNumberFormat="1" applyFont="1" applyFill="1" applyBorder="1" applyAlignment="1">
      <alignment horizontal="right"/>
    </xf>
    <xf numFmtId="181" fontId="28" fillId="4" borderId="7" xfId="0" applyNumberFormat="1" applyFont="1" applyFill="1" applyBorder="1" applyAlignment="1">
      <alignment horizontal="right"/>
    </xf>
    <xf numFmtId="181" fontId="26" fillId="7" borderId="19" xfId="0" applyNumberFormat="1" applyFont="1" applyFill="1" applyBorder="1" applyAlignment="1">
      <alignment horizontal="right" vertical="center"/>
    </xf>
    <xf numFmtId="181" fontId="26" fillId="7" borderId="20" xfId="0" applyNumberFormat="1" applyFont="1" applyFill="1" applyBorder="1" applyAlignment="1">
      <alignment horizontal="right" vertical="center"/>
    </xf>
    <xf numFmtId="181" fontId="26" fillId="7" borderId="21" xfId="0" applyNumberFormat="1" applyFont="1" applyFill="1" applyBorder="1" applyAlignment="1">
      <alignment horizontal="right" vertical="center"/>
    </xf>
    <xf numFmtId="181" fontId="20" fillId="4" borderId="5" xfId="0" applyNumberFormat="1" applyFont="1" applyFill="1" applyBorder="1" applyAlignment="1">
      <alignment horizontal="right" vertical="top" wrapText="1"/>
    </xf>
    <xf numFmtId="181" fontId="20" fillId="4" borderId="6" xfId="0" applyNumberFormat="1" applyFont="1" applyFill="1" applyBorder="1" applyAlignment="1">
      <alignment horizontal="right" vertical="top" wrapText="1"/>
    </xf>
    <xf numFmtId="181" fontId="20" fillId="4" borderId="7" xfId="0" applyNumberFormat="1" applyFont="1" applyFill="1" applyBorder="1" applyAlignment="1">
      <alignment horizontal="right" vertical="top" wrapText="1"/>
    </xf>
    <xf numFmtId="9" fontId="45" fillId="7" borderId="19" xfId="0" applyNumberFormat="1" applyFont="1" applyFill="1" applyBorder="1" applyAlignment="1">
      <alignment horizontal="right" vertical="center" wrapText="1"/>
    </xf>
    <xf numFmtId="9" fontId="45" fillId="7" borderId="20" xfId="0" applyNumberFormat="1" applyFont="1" applyFill="1" applyBorder="1" applyAlignment="1">
      <alignment horizontal="right" vertical="center" wrapText="1"/>
    </xf>
    <xf numFmtId="9" fontId="45" fillId="7" borderId="21" xfId="0" applyNumberFormat="1" applyFont="1" applyFill="1" applyBorder="1" applyAlignment="1">
      <alignment horizontal="right" vertical="center" wrapText="1"/>
    </xf>
    <xf numFmtId="181" fontId="45" fillId="7" borderId="19" xfId="0" applyNumberFormat="1" applyFont="1" applyFill="1" applyBorder="1" applyAlignment="1">
      <alignment horizontal="right" vertical="center" wrapText="1"/>
    </xf>
    <xf numFmtId="181" fontId="45" fillId="7" borderId="20" xfId="0" applyNumberFormat="1" applyFont="1" applyFill="1" applyBorder="1" applyAlignment="1">
      <alignment horizontal="right" vertical="center" wrapText="1"/>
    </xf>
    <xf numFmtId="181" fontId="45" fillId="7" borderId="21" xfId="0" applyNumberFormat="1" applyFont="1" applyFill="1" applyBorder="1" applyAlignment="1">
      <alignment horizontal="right" vertical="center" wrapText="1"/>
    </xf>
    <xf numFmtId="0" fontId="0" fillId="11" borderId="45" xfId="0" applyFont="1" applyFill="1" applyBorder="1"/>
    <xf numFmtId="0" fontId="0" fillId="11" borderId="3" xfId="0" applyFont="1" applyFill="1" applyBorder="1"/>
    <xf numFmtId="0" fontId="0" fillId="11" borderId="48" xfId="0" applyFont="1" applyFill="1" applyBorder="1"/>
    <xf numFmtId="0" fontId="21" fillId="11" borderId="0" xfId="0" applyFont="1" applyFill="1" applyBorder="1"/>
    <xf numFmtId="0" fontId="21" fillId="11" borderId="4" xfId="0" applyFont="1" applyFill="1" applyBorder="1"/>
    <xf numFmtId="0" fontId="45" fillId="0" borderId="0" xfId="0" applyFont="1" applyFill="1" applyBorder="1" applyAlignment="1">
      <alignment vertical="center" wrapText="1"/>
    </xf>
    <xf numFmtId="3" fontId="45" fillId="0" borderId="0" xfId="0" applyNumberFormat="1" applyFont="1" applyFill="1" applyBorder="1" applyAlignment="1">
      <alignment horizontal="right" vertical="center" wrapText="1"/>
    </xf>
    <xf numFmtId="0" fontId="46" fillId="0" borderId="0" xfId="0" applyFont="1"/>
    <xf numFmtId="3" fontId="26" fillId="0" borderId="49" xfId="0" applyNumberFormat="1" applyFont="1" applyBorder="1" applyAlignment="1">
      <alignment horizontal="center" vertical="center"/>
    </xf>
    <xf numFmtId="0" fontId="45" fillId="7" borderId="35" xfId="0" applyFont="1" applyFill="1" applyBorder="1" applyAlignment="1">
      <alignment wrapText="1"/>
    </xf>
    <xf numFmtId="3" fontId="26" fillId="7" borderId="20" xfId="0" applyNumberFormat="1" applyFont="1" applyFill="1" applyBorder="1" applyAlignment="1">
      <alignment horizontal="right" vertical="center"/>
    </xf>
    <xf numFmtId="0" fontId="20" fillId="4" borderId="5" xfId="0" applyFont="1" applyFill="1" applyBorder="1" applyAlignment="1">
      <alignment horizontal="right" vertical="center" wrapText="1"/>
    </xf>
    <xf numFmtId="0" fontId="20" fillId="4" borderId="6" xfId="0" applyFont="1" applyFill="1" applyBorder="1" applyAlignment="1">
      <alignment horizontal="right" vertical="center" wrapText="1"/>
    </xf>
    <xf numFmtId="0" fontId="20" fillId="4" borderId="7" xfId="0" applyFont="1" applyFill="1" applyBorder="1" applyAlignment="1">
      <alignment horizontal="right" vertical="center" wrapText="1"/>
    </xf>
    <xf numFmtId="0" fontId="28" fillId="4" borderId="5" xfId="0" applyFont="1" applyFill="1" applyBorder="1" applyAlignment="1">
      <alignment horizontal="right" vertical="center" wrapText="1"/>
    </xf>
    <xf numFmtId="0" fontId="28" fillId="4" borderId="6" xfId="0" applyFont="1" applyFill="1" applyBorder="1" applyAlignment="1">
      <alignment horizontal="right" vertical="center" wrapText="1"/>
    </xf>
    <xf numFmtId="0" fontId="28" fillId="4" borderId="7" xfId="0" applyFont="1" applyFill="1" applyBorder="1" applyAlignment="1">
      <alignment horizontal="right" vertical="center" wrapText="1"/>
    </xf>
    <xf numFmtId="3" fontId="26" fillId="0" borderId="0" xfId="0" applyNumberFormat="1" applyFont="1" applyFill="1" applyBorder="1" applyAlignment="1">
      <alignment horizontal="right" vertical="center"/>
    </xf>
    <xf numFmtId="0" fontId="45" fillId="0" borderId="0" xfId="0" applyFont="1" applyFill="1" applyBorder="1" applyAlignment="1">
      <alignment wrapText="1"/>
    </xf>
    <xf numFmtId="0" fontId="20" fillId="4" borderId="12" xfId="0" applyFont="1" applyFill="1" applyBorder="1" applyAlignment="1">
      <alignment wrapText="1"/>
    </xf>
    <xf numFmtId="181" fontId="20" fillId="4" borderId="5" xfId="0" applyNumberFormat="1" applyFont="1" applyFill="1" applyBorder="1" applyAlignment="1">
      <alignment horizontal="right" wrapText="1"/>
    </xf>
    <xf numFmtId="181" fontId="20" fillId="4" borderId="6" xfId="0" applyNumberFormat="1" applyFont="1" applyFill="1" applyBorder="1" applyAlignment="1">
      <alignment horizontal="right" wrapText="1"/>
    </xf>
    <xf numFmtId="181" fontId="20" fillId="4" borderId="7" xfId="0" applyNumberFormat="1" applyFont="1" applyFill="1" applyBorder="1" applyAlignment="1">
      <alignment horizontal="right" wrapText="1"/>
    </xf>
    <xf numFmtId="0" fontId="45" fillId="7" borderId="28" xfId="0" applyFont="1" applyFill="1" applyBorder="1" applyAlignment="1">
      <alignment vertical="center"/>
    </xf>
    <xf numFmtId="181" fontId="20" fillId="4" borderId="5" xfId="0" applyNumberFormat="1" applyFont="1" applyFill="1" applyBorder="1" applyAlignment="1" applyProtection="1">
      <alignment horizontal="right" wrapText="1"/>
      <protection locked="0"/>
    </xf>
    <xf numFmtId="181" fontId="20" fillId="4" borderId="6" xfId="0" applyNumberFormat="1" applyFont="1" applyFill="1" applyBorder="1" applyAlignment="1" applyProtection="1">
      <alignment horizontal="right" wrapText="1"/>
      <protection locked="0"/>
    </xf>
    <xf numFmtId="181" fontId="20" fillId="4" borderId="7" xfId="0" applyNumberFormat="1" applyFont="1" applyFill="1" applyBorder="1" applyAlignment="1" applyProtection="1">
      <alignment horizontal="right" wrapText="1"/>
      <protection locked="0"/>
    </xf>
    <xf numFmtId="181" fontId="20" fillId="4" borderId="5" xfId="0" applyNumberFormat="1" applyFont="1" applyFill="1" applyBorder="1" applyAlignment="1">
      <alignment horizontal="right" vertical="center" wrapText="1"/>
    </xf>
    <xf numFmtId="181" fontId="20" fillId="4" borderId="6" xfId="0" applyNumberFormat="1" applyFont="1" applyFill="1" applyBorder="1" applyAlignment="1">
      <alignment horizontal="right" vertical="center" wrapText="1"/>
    </xf>
    <xf numFmtId="181" fontId="20" fillId="4" borderId="7" xfId="0" applyNumberFormat="1" applyFont="1" applyFill="1" applyBorder="1" applyAlignment="1">
      <alignment horizontal="right" vertical="center" wrapText="1"/>
    </xf>
    <xf numFmtId="181" fontId="20" fillId="4" borderId="5" xfId="0" applyNumberFormat="1" applyFont="1" applyFill="1" applyBorder="1" applyAlignment="1">
      <alignment horizontal="center" vertical="center" wrapText="1"/>
    </xf>
    <xf numFmtId="181" fontId="20" fillId="4" borderId="6" xfId="0" applyNumberFormat="1" applyFont="1" applyFill="1" applyBorder="1" applyAlignment="1">
      <alignment horizontal="center" vertical="center" wrapText="1"/>
    </xf>
    <xf numFmtId="181" fontId="20" fillId="4" borderId="7" xfId="0" applyNumberFormat="1" applyFont="1" applyFill="1" applyBorder="1" applyAlignment="1">
      <alignment horizontal="center" vertical="center" wrapText="1"/>
    </xf>
    <xf numFmtId="181" fontId="20" fillId="4" borderId="5" xfId="0" applyNumberFormat="1" applyFont="1" applyFill="1" applyBorder="1" applyAlignment="1" applyProtection="1">
      <alignment horizontal="right" vertical="center" wrapText="1"/>
      <protection locked="0"/>
    </xf>
    <xf numFmtId="181" fontId="20" fillId="4" borderId="6" xfId="0" applyNumberFormat="1" applyFont="1" applyFill="1" applyBorder="1" applyAlignment="1" applyProtection="1">
      <alignment horizontal="right" vertical="center" wrapText="1"/>
      <protection locked="0"/>
    </xf>
    <xf numFmtId="181" fontId="20" fillId="4" borderId="7" xfId="0" applyNumberFormat="1" applyFont="1" applyFill="1" applyBorder="1" applyAlignment="1" applyProtection="1">
      <alignment horizontal="right" vertical="center" wrapText="1"/>
      <protection locked="0"/>
    </xf>
    <xf numFmtId="181" fontId="45" fillId="7" borderId="19" xfId="0" applyNumberFormat="1" applyFont="1" applyFill="1" applyBorder="1" applyAlignment="1">
      <alignment horizontal="center" vertical="center" wrapText="1"/>
    </xf>
    <xf numFmtId="181" fontId="45" fillId="7" borderId="20" xfId="0" applyNumberFormat="1" applyFont="1" applyFill="1" applyBorder="1" applyAlignment="1">
      <alignment horizontal="center" vertical="center" wrapText="1"/>
    </xf>
    <xf numFmtId="181" fontId="45" fillId="7" borderId="21" xfId="0" applyNumberFormat="1" applyFont="1" applyFill="1" applyBorder="1" applyAlignment="1">
      <alignment horizontal="center" vertical="center" wrapText="1"/>
    </xf>
    <xf numFmtId="9" fontId="45" fillId="7" borderId="19" xfId="0" applyNumberFormat="1" applyFont="1" applyFill="1" applyBorder="1" applyAlignment="1" applyProtection="1">
      <alignment horizontal="right" vertical="center" wrapText="1"/>
      <protection locked="0"/>
    </xf>
    <xf numFmtId="0" fontId="0" fillId="11" borderId="45" xfId="0" applyFill="1" applyBorder="1"/>
    <xf numFmtId="0" fontId="0" fillId="11" borderId="3" xfId="0" applyFill="1" applyBorder="1"/>
    <xf numFmtId="0" fontId="0" fillId="11" borderId="48" xfId="0" applyFill="1" applyBorder="1"/>
    <xf numFmtId="0" fontId="45" fillId="7" borderId="28" xfId="0" applyFont="1" applyFill="1" applyBorder="1" applyAlignment="1">
      <alignment vertical="center" wrapText="1"/>
    </xf>
    <xf numFmtId="0" fontId="45" fillId="7" borderId="19" xfId="0" applyFont="1" applyFill="1" applyBorder="1" applyAlignment="1">
      <alignment horizontal="right" vertical="center" wrapText="1"/>
    </xf>
    <xf numFmtId="0" fontId="45" fillId="7" borderId="20" xfId="0" applyFont="1" applyFill="1" applyBorder="1" applyAlignment="1">
      <alignment horizontal="right" vertical="center" wrapText="1"/>
    </xf>
    <xf numFmtId="0" fontId="45" fillId="7" borderId="21" xfId="0" applyFont="1" applyFill="1" applyBorder="1" applyAlignment="1">
      <alignment horizontal="right" vertical="center" wrapText="1"/>
    </xf>
    <xf numFmtId="0" fontId="45" fillId="7" borderId="35" xfId="0" applyFont="1" applyFill="1" applyBorder="1" applyAlignment="1">
      <alignment vertical="center"/>
    </xf>
    <xf numFmtId="181" fontId="45" fillId="7" borderId="19" xfId="0" applyNumberFormat="1" applyFont="1" applyFill="1" applyBorder="1" applyAlignment="1" applyProtection="1">
      <alignment horizontal="right" vertical="center" wrapText="1"/>
      <protection locked="0"/>
    </xf>
    <xf numFmtId="181" fontId="45" fillId="7" borderId="20" xfId="0" applyNumberFormat="1" applyFont="1" applyFill="1" applyBorder="1" applyAlignment="1" applyProtection="1">
      <alignment horizontal="right" vertical="center" wrapText="1"/>
      <protection locked="0"/>
    </xf>
    <xf numFmtId="181" fontId="45" fillId="7" borderId="21" xfId="0" applyNumberFormat="1" applyFont="1" applyFill="1" applyBorder="1" applyAlignment="1" applyProtection="1">
      <alignment horizontal="right" vertical="center" wrapText="1"/>
      <protection locked="0"/>
    </xf>
    <xf numFmtId="0" fontId="45" fillId="7" borderId="35" xfId="0" applyFont="1" applyFill="1" applyBorder="1" applyAlignment="1">
      <alignment horizontal="center" vertical="center"/>
    </xf>
    <xf numFmtId="0" fontId="45" fillId="0" borderId="0" xfId="0" applyFont="1" applyFill="1" applyBorder="1" applyAlignment="1">
      <alignment horizontal="right" vertical="center" wrapText="1"/>
    </xf>
    <xf numFmtId="0" fontId="33" fillId="0" borderId="0" xfId="0" applyFont="1" applyFill="1" applyBorder="1" applyAlignment="1">
      <alignment horizontal="center" wrapText="1"/>
    </xf>
    <xf numFmtId="0" fontId="20" fillId="4" borderId="5" xfId="0" applyFont="1" applyFill="1" applyBorder="1" applyAlignment="1" applyProtection="1">
      <alignment horizontal="right" vertical="center" wrapText="1"/>
      <protection locked="0"/>
    </xf>
    <xf numFmtId="181" fontId="20" fillId="0" borderId="6" xfId="0" applyNumberFormat="1" applyFont="1" applyFill="1" applyBorder="1" applyAlignment="1" applyProtection="1">
      <alignment horizontal="right" wrapText="1"/>
      <protection locked="0"/>
    </xf>
    <xf numFmtId="181" fontId="20" fillId="0" borderId="6" xfId="0" applyNumberFormat="1" applyFont="1" applyFill="1" applyBorder="1" applyAlignment="1" applyProtection="1">
      <alignment horizontal="center" wrapText="1"/>
      <protection locked="0"/>
    </xf>
    <xf numFmtId="181" fontId="20" fillId="4" borderId="5" xfId="0" applyNumberFormat="1" applyFont="1" applyFill="1" applyBorder="1" applyAlignment="1" applyProtection="1">
      <alignment horizontal="center" wrapText="1"/>
      <protection locked="0"/>
    </xf>
    <xf numFmtId="181" fontId="20" fillId="4" borderId="6" xfId="0" applyNumberFormat="1" applyFont="1" applyFill="1" applyBorder="1" applyAlignment="1" applyProtection="1">
      <alignment horizontal="center" wrapText="1"/>
      <protection locked="0"/>
    </xf>
    <xf numFmtId="0" fontId="56" fillId="11" borderId="0" xfId="0" applyFont="1" applyFill="1" applyBorder="1" applyAlignment="1">
      <alignment horizontal="center"/>
    </xf>
    <xf numFmtId="0" fontId="56" fillId="11" borderId="4" xfId="0" applyFont="1" applyFill="1" applyBorder="1" applyAlignment="1">
      <alignment horizontal="center"/>
    </xf>
    <xf numFmtId="0" fontId="57" fillId="11" borderId="45" xfId="0" applyFont="1" applyFill="1" applyBorder="1"/>
    <xf numFmtId="0" fontId="57" fillId="11" borderId="3" xfId="0" applyFont="1" applyFill="1" applyBorder="1"/>
    <xf numFmtId="0" fontId="57" fillId="11" borderId="48" xfId="0" applyFont="1" applyFill="1" applyBorder="1"/>
    <xf numFmtId="0" fontId="57" fillId="11" borderId="0" xfId="0" applyFont="1" applyFill="1" applyBorder="1" applyAlignment="1">
      <alignment horizontal="center"/>
    </xf>
    <xf numFmtId="0" fontId="57" fillId="11" borderId="4" xfId="0" applyFont="1" applyFill="1" applyBorder="1" applyAlignment="1">
      <alignment horizontal="center"/>
    </xf>
    <xf numFmtId="0" fontId="56" fillId="11" borderId="3" xfId="0" applyFont="1" applyFill="1" applyBorder="1"/>
    <xf numFmtId="0" fontId="58" fillId="11" borderId="45" xfId="0" applyFont="1" applyFill="1" applyBorder="1" applyAlignment="1">
      <alignment horizontal="center" vertical="top" wrapText="1"/>
    </xf>
    <xf numFmtId="0" fontId="58" fillId="11" borderId="3" xfId="0" applyFont="1" applyFill="1" applyBorder="1" applyAlignment="1">
      <alignment horizontal="center" vertical="top" wrapText="1"/>
    </xf>
    <xf numFmtId="0" fontId="58" fillId="11" borderId="48" xfId="0" applyFont="1" applyFill="1" applyBorder="1" applyAlignment="1">
      <alignment horizontal="center" vertical="top" wrapText="1"/>
    </xf>
    <xf numFmtId="0" fontId="59" fillId="11" borderId="41" xfId="0" applyFont="1" applyFill="1" applyBorder="1" applyAlignment="1">
      <alignment horizontal="center"/>
    </xf>
    <xf numFmtId="0" fontId="59" fillId="11" borderId="50" xfId="0" applyFont="1" applyFill="1" applyBorder="1" applyAlignment="1">
      <alignment horizontal="center"/>
    </xf>
    <xf numFmtId="3" fontId="26" fillId="0" borderId="51" xfId="0" applyNumberFormat="1" applyFont="1" applyBorder="1" applyAlignment="1">
      <alignment horizontal="center" vertical="center"/>
    </xf>
    <xf numFmtId="0" fontId="42" fillId="0" borderId="13" xfId="0" applyFont="1" applyBorder="1" applyAlignment="1">
      <alignment horizontal="center" vertical="center"/>
    </xf>
    <xf numFmtId="0" fontId="20" fillId="4" borderId="5" xfId="0" applyFont="1" applyFill="1" applyBorder="1" applyAlignment="1">
      <alignment horizontal="right" wrapText="1"/>
    </xf>
    <xf numFmtId="0" fontId="20" fillId="4" borderId="6" xfId="0" applyFont="1" applyFill="1" applyBorder="1" applyAlignment="1">
      <alignment horizontal="right" wrapText="1"/>
    </xf>
    <xf numFmtId="0" fontId="20" fillId="4" borderId="7" xfId="0" applyFont="1" applyFill="1" applyBorder="1" applyAlignment="1">
      <alignment horizontal="right" wrapText="1"/>
    </xf>
    <xf numFmtId="0" fontId="57" fillId="11" borderId="52" xfId="0" applyFont="1" applyFill="1" applyBorder="1"/>
    <xf numFmtId="0" fontId="57" fillId="11" borderId="0" xfId="0" applyFont="1" applyFill="1" applyBorder="1"/>
    <xf numFmtId="0" fontId="57" fillId="11" borderId="4" xfId="0" applyFont="1" applyFill="1" applyBorder="1"/>
    <xf numFmtId="0" fontId="60" fillId="11" borderId="45" xfId="0" applyFont="1" applyFill="1" applyBorder="1" applyAlignment="1">
      <alignment horizontal="center" vertical="center"/>
    </xf>
    <xf numFmtId="0" fontId="57" fillId="11" borderId="3" xfId="0" applyFont="1" applyFill="1" applyBorder="1" applyAlignment="1">
      <alignment vertical="center"/>
    </xf>
    <xf numFmtId="0" fontId="57" fillId="11" borderId="52" xfId="0" applyFont="1" applyFill="1" applyBorder="1" applyAlignment="1">
      <alignment vertical="center"/>
    </xf>
    <xf numFmtId="0" fontId="57" fillId="11" borderId="0" xfId="0" applyFont="1" applyFill="1" applyBorder="1" applyAlignment="1">
      <alignment vertical="center"/>
    </xf>
    <xf numFmtId="0" fontId="53" fillId="7" borderId="29" xfId="0" applyFont="1" applyFill="1" applyBorder="1" applyAlignment="1">
      <alignment horizontal="center" vertical="center" wrapText="1"/>
    </xf>
    <xf numFmtId="0" fontId="53" fillId="7" borderId="46" xfId="0" applyFont="1" applyFill="1" applyBorder="1" applyAlignment="1">
      <alignment horizontal="center" vertical="center" wrapText="1"/>
    </xf>
    <xf numFmtId="0" fontId="53" fillId="7" borderId="30" xfId="0" applyFont="1" applyFill="1" applyBorder="1" applyAlignment="1">
      <alignment horizontal="center" vertical="center" wrapText="1"/>
    </xf>
    <xf numFmtId="182" fontId="28" fillId="4" borderId="5" xfId="0" applyNumberFormat="1" applyFont="1" applyFill="1" applyBorder="1" applyAlignment="1">
      <alignment horizontal="right" vertical="center" wrapText="1"/>
    </xf>
    <xf numFmtId="182" fontId="28" fillId="4" borderId="6" xfId="0" applyNumberFormat="1" applyFont="1" applyFill="1" applyBorder="1" applyAlignment="1">
      <alignment horizontal="right" vertical="center" wrapText="1"/>
    </xf>
    <xf numFmtId="0" fontId="37" fillId="11" borderId="48" xfId="0" applyFont="1" applyFill="1" applyBorder="1" applyAlignment="1">
      <alignment horizontal="center" vertical="center" wrapText="1"/>
    </xf>
    <xf numFmtId="0" fontId="36" fillId="11" borderId="4" xfId="0" applyFont="1" applyFill="1" applyBorder="1" applyAlignment="1">
      <alignment vertical="center"/>
    </xf>
    <xf numFmtId="181" fontId="28" fillId="0" borderId="8" xfId="0" applyNumberFormat="1" applyFont="1" applyFill="1" applyBorder="1" applyAlignment="1">
      <alignment horizontal="right" vertical="center"/>
    </xf>
    <xf numFmtId="181" fontId="28" fillId="0" borderId="9" xfId="0" applyNumberFormat="1" applyFont="1" applyFill="1" applyBorder="1" applyAlignment="1">
      <alignment horizontal="right" vertical="center"/>
    </xf>
    <xf numFmtId="181" fontId="28" fillId="0" borderId="10" xfId="0" applyNumberFormat="1" applyFont="1" applyFill="1" applyBorder="1" applyAlignment="1">
      <alignment horizontal="right" vertical="center"/>
    </xf>
    <xf numFmtId="183" fontId="18" fillId="7" borderId="13" xfId="0" applyNumberFormat="1" applyFont="1" applyFill="1" applyBorder="1" applyAlignment="1">
      <alignment horizontal="right" vertical="center"/>
    </xf>
    <xf numFmtId="3" fontId="26" fillId="7" borderId="13" xfId="0" applyNumberFormat="1" applyFont="1" applyFill="1" applyBorder="1" applyAlignment="1">
      <alignment horizontal="right" vertical="center"/>
    </xf>
    <xf numFmtId="0" fontId="31" fillId="0" borderId="0" xfId="1" applyFont="1" applyAlignment="1" applyProtection="1">
      <alignment horizontal="center"/>
    </xf>
    <xf numFmtId="183" fontId="26" fillId="12" borderId="53" xfId="0" applyNumberFormat="1" applyFont="1" applyFill="1" applyBorder="1" applyAlignment="1">
      <alignment horizontal="right"/>
    </xf>
    <xf numFmtId="183" fontId="26" fillId="12" borderId="54" xfId="0" applyNumberFormat="1" applyFont="1" applyFill="1" applyBorder="1" applyAlignment="1">
      <alignment horizontal="right"/>
    </xf>
    <xf numFmtId="183" fontId="26" fillId="12" borderId="55" xfId="0" applyNumberFormat="1" applyFont="1" applyFill="1" applyBorder="1" applyAlignment="1">
      <alignment horizontal="right"/>
    </xf>
    <xf numFmtId="183" fontId="26" fillId="12" borderId="28" xfId="0" applyNumberFormat="1" applyFont="1" applyFill="1" applyBorder="1" applyAlignment="1">
      <alignment horizontal="right" vertical="center"/>
    </xf>
    <xf numFmtId="0" fontId="26" fillId="10" borderId="0" xfId="0" applyFont="1" applyFill="1" applyAlignment="1">
      <alignment horizontal="center" vertical="center"/>
    </xf>
    <xf numFmtId="0" fontId="26" fillId="12" borderId="13" xfId="0" applyFont="1" applyFill="1" applyBorder="1" applyAlignment="1">
      <alignment horizontal="center" vertical="center" textRotation="35"/>
    </xf>
    <xf numFmtId="188" fontId="26" fillId="0" borderId="1" xfId="0" applyNumberFormat="1" applyFont="1" applyFill="1" applyBorder="1" applyAlignment="1">
      <alignment horizontal="justify" vertical="top" wrapText="1"/>
    </xf>
    <xf numFmtId="0" fontId="26" fillId="0" borderId="11" xfId="0" applyFont="1" applyFill="1" applyBorder="1" applyAlignment="1">
      <alignment horizontal="justify" vertical="top" wrapText="1"/>
    </xf>
    <xf numFmtId="188" fontId="26" fillId="0" borderId="2" xfId="0" applyNumberFormat="1" applyFont="1" applyFill="1" applyBorder="1" applyAlignment="1">
      <alignment horizontal="justify" vertical="top" wrapText="1"/>
    </xf>
    <xf numFmtId="0" fontId="26" fillId="0" borderId="12" xfId="0" applyFont="1" applyFill="1" applyBorder="1" applyAlignment="1">
      <alignment horizontal="justify" vertical="top" wrapText="1"/>
    </xf>
    <xf numFmtId="188" fontId="26" fillId="0" borderId="35" xfId="0" applyNumberFormat="1" applyFont="1" applyFill="1" applyBorder="1" applyAlignment="1">
      <alignment horizontal="justify" vertical="top" wrapText="1"/>
    </xf>
    <xf numFmtId="0" fontId="26" fillId="0" borderId="28" xfId="0" applyFont="1" applyFill="1" applyBorder="1" applyAlignment="1">
      <alignment horizontal="justify" vertical="top" wrapText="1"/>
    </xf>
    <xf numFmtId="0" fontId="26" fillId="0" borderId="0" xfId="0" applyFont="1" applyAlignment="1">
      <alignment horizontal="left"/>
    </xf>
    <xf numFmtId="3" fontId="26" fillId="0" borderId="0" xfId="0" applyNumberFormat="1" applyFont="1" applyFill="1" applyBorder="1" applyAlignment="1">
      <alignment horizontal="left" vertical="center"/>
    </xf>
    <xf numFmtId="0" fontId="26" fillId="12" borderId="56" xfId="0" applyFont="1" applyFill="1" applyBorder="1" applyAlignment="1">
      <alignment horizontal="center" vertical="center" textRotation="35"/>
    </xf>
    <xf numFmtId="0" fontId="26" fillId="0" borderId="1" xfId="0" applyFont="1" applyFill="1" applyBorder="1" applyAlignment="1">
      <alignment horizontal="justify" vertical="top" wrapText="1"/>
    </xf>
    <xf numFmtId="183" fontId="26" fillId="12" borderId="11" xfId="0" applyNumberFormat="1" applyFont="1" applyFill="1" applyBorder="1" applyAlignment="1">
      <alignment horizontal="right"/>
    </xf>
    <xf numFmtId="0" fontId="26" fillId="0" borderId="2" xfId="0" applyFont="1" applyFill="1" applyBorder="1" applyAlignment="1">
      <alignment horizontal="justify" vertical="top" wrapText="1"/>
    </xf>
    <xf numFmtId="183" fontId="26" fillId="12" borderId="12" xfId="0" applyNumberFormat="1" applyFont="1" applyFill="1" applyBorder="1" applyAlignment="1">
      <alignment horizontal="right"/>
    </xf>
    <xf numFmtId="0" fontId="26" fillId="0" borderId="35" xfId="0" applyFont="1" applyFill="1" applyBorder="1" applyAlignment="1">
      <alignment horizontal="justify" vertical="top" wrapText="1"/>
    </xf>
    <xf numFmtId="183" fontId="26" fillId="12" borderId="28" xfId="0" applyNumberFormat="1" applyFont="1" applyFill="1" applyBorder="1" applyAlignment="1">
      <alignment horizontal="right"/>
    </xf>
    <xf numFmtId="183" fontId="26" fillId="12" borderId="57" xfId="0" applyNumberFormat="1" applyFont="1" applyFill="1" applyBorder="1" applyAlignment="1">
      <alignment horizontal="right" vertical="center"/>
    </xf>
    <xf numFmtId="4" fontId="26" fillId="12" borderId="57" xfId="0" applyNumberFormat="1" applyFont="1" applyFill="1" applyBorder="1" applyAlignment="1">
      <alignment horizontal="right" vertical="center"/>
    </xf>
    <xf numFmtId="0" fontId="26" fillId="0" borderId="12" xfId="0" applyFont="1" applyFill="1" applyBorder="1" applyAlignment="1">
      <alignment horizontal="justify" vertical="center" wrapText="1"/>
    </xf>
    <xf numFmtId="183" fontId="26" fillId="12" borderId="54" xfId="0" applyNumberFormat="1" applyFont="1" applyFill="1" applyBorder="1" applyAlignment="1">
      <alignment horizontal="right" vertical="center"/>
    </xf>
    <xf numFmtId="0" fontId="26" fillId="0" borderId="28" xfId="0" applyFont="1" applyFill="1" applyBorder="1" applyAlignment="1">
      <alignment horizontal="justify" vertical="center" wrapText="1"/>
    </xf>
    <xf numFmtId="183" fontId="26" fillId="12" borderId="55" xfId="0" applyNumberFormat="1" applyFont="1" applyFill="1" applyBorder="1" applyAlignment="1">
      <alignment horizontal="right" vertical="center"/>
    </xf>
    <xf numFmtId="0" fontId="26" fillId="0" borderId="0" xfId="0" applyFont="1" applyAlignment="1">
      <alignment horizontal="left" vertical="center"/>
    </xf>
    <xf numFmtId="0" fontId="26" fillId="0" borderId="58" xfId="0" applyFont="1" applyFill="1" applyBorder="1" applyAlignment="1">
      <alignment horizontal="justify" vertical="center" wrapText="1"/>
    </xf>
    <xf numFmtId="183" fontId="26" fillId="12" borderId="53" xfId="0" applyNumberFormat="1" applyFont="1" applyFill="1" applyBorder="1" applyAlignment="1">
      <alignment horizontal="right" vertical="center"/>
    </xf>
    <xf numFmtId="188" fontId="26" fillId="0" borderId="14" xfId="0" applyNumberFormat="1" applyFont="1" applyFill="1" applyBorder="1" applyAlignment="1">
      <alignment horizontal="justify" vertical="top" wrapText="1"/>
    </xf>
    <xf numFmtId="4" fontId="26" fillId="12" borderId="59" xfId="0" applyNumberFormat="1" applyFont="1" applyFill="1" applyBorder="1" applyAlignment="1">
      <alignment horizontal="right"/>
    </xf>
    <xf numFmtId="4" fontId="26" fillId="12" borderId="54" xfId="0" applyNumberFormat="1" applyFont="1" applyFill="1" applyBorder="1" applyAlignment="1">
      <alignment horizontal="right"/>
    </xf>
    <xf numFmtId="4" fontId="26" fillId="12" borderId="55" xfId="0" applyNumberFormat="1" applyFont="1" applyFill="1" applyBorder="1" applyAlignment="1">
      <alignment horizontal="right"/>
    </xf>
    <xf numFmtId="180" fontId="12" fillId="0" borderId="0" xfId="0" applyNumberFormat="1" applyFont="1" applyAlignment="1">
      <alignment vertical="top"/>
    </xf>
    <xf numFmtId="0" fontId="31" fillId="0" borderId="4" xfId="1" applyFont="1" applyBorder="1" applyAlignment="1" applyProtection="1"/>
    <xf numFmtId="0" fontId="18" fillId="0" borderId="0" xfId="0" applyFont="1" applyFill="1" applyBorder="1" applyAlignment="1">
      <alignment horizontal="center" vertical="center" wrapText="1"/>
    </xf>
    <xf numFmtId="0" fontId="28" fillId="0" borderId="0" xfId="0" applyFont="1" applyFill="1" applyBorder="1" applyAlignment="1">
      <alignment horizontal="right" vertical="top" wrapText="1"/>
    </xf>
    <xf numFmtId="3" fontId="28"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wrapText="1"/>
    </xf>
    <xf numFmtId="0" fontId="52" fillId="0" borderId="0" xfId="0" applyFont="1" applyFill="1" applyAlignment="1">
      <alignment wrapText="1"/>
    </xf>
    <xf numFmtId="0" fontId="52" fillId="0" borderId="0" xfId="0" applyFont="1" applyFill="1" applyAlignment="1">
      <alignment vertical="center" wrapText="1"/>
    </xf>
    <xf numFmtId="0" fontId="26" fillId="0" borderId="0" xfId="0" applyFont="1" applyAlignment="1"/>
    <xf numFmtId="0" fontId="0" fillId="0" borderId="0" xfId="0" applyFont="1" applyAlignment="1">
      <alignment vertical="top"/>
    </xf>
    <xf numFmtId="3" fontId="43" fillId="0" borderId="0" xfId="0" applyNumberFormat="1" applyFont="1" applyAlignment="1">
      <alignment vertical="top"/>
    </xf>
    <xf numFmtId="0" fontId="31" fillId="0" borderId="0" xfId="1" applyFont="1" applyBorder="1" applyAlignment="1" applyProtection="1"/>
    <xf numFmtId="3" fontId="43" fillId="0" borderId="10" xfId="0" applyNumberFormat="1" applyFont="1" applyBorder="1" applyAlignment="1">
      <alignment vertical="top"/>
    </xf>
    <xf numFmtId="3" fontId="43" fillId="0" borderId="7" xfId="0" applyNumberFormat="1" applyFont="1" applyBorder="1" applyAlignment="1">
      <alignment vertical="top"/>
    </xf>
    <xf numFmtId="3" fontId="43" fillId="0" borderId="22" xfId="0" applyNumberFormat="1" applyFont="1" applyBorder="1" applyAlignment="1">
      <alignment vertical="top"/>
    </xf>
    <xf numFmtId="3" fontId="43" fillId="0" borderId="24" xfId="0" applyNumberFormat="1" applyFont="1" applyBorder="1" applyAlignment="1">
      <alignment vertical="top"/>
    </xf>
    <xf numFmtId="0" fontId="43" fillId="0" borderId="11" xfId="0" applyFont="1" applyBorder="1" applyAlignment="1">
      <alignment vertical="top"/>
    </xf>
    <xf numFmtId="0" fontId="43" fillId="0" borderId="12" xfId="0" applyFont="1" applyBorder="1" applyAlignment="1">
      <alignment vertical="top"/>
    </xf>
    <xf numFmtId="0" fontId="18" fillId="7" borderId="28" xfId="0" applyFont="1" applyFill="1" applyBorder="1" applyAlignment="1">
      <alignment vertical="top"/>
    </xf>
    <xf numFmtId="3" fontId="61" fillId="7" borderId="26" xfId="0" applyNumberFormat="1" applyFont="1" applyFill="1" applyBorder="1" applyAlignment="1">
      <alignment vertical="top"/>
    </xf>
    <xf numFmtId="3" fontId="61" fillId="7" borderId="21" xfId="0" applyNumberFormat="1" applyFont="1" applyFill="1" applyBorder="1" applyAlignment="1">
      <alignment vertical="top"/>
    </xf>
    <xf numFmtId="0" fontId="43" fillId="4" borderId="12" xfId="0" applyFont="1" applyFill="1" applyBorder="1" applyAlignment="1">
      <alignment vertical="top"/>
    </xf>
    <xf numFmtId="3" fontId="43" fillId="4" borderId="24" xfId="0" applyNumberFormat="1" applyFont="1" applyFill="1" applyBorder="1" applyAlignment="1">
      <alignment vertical="top"/>
    </xf>
    <xf numFmtId="3" fontId="43" fillId="4" borderId="7" xfId="0" applyNumberFormat="1" applyFont="1" applyFill="1" applyBorder="1" applyAlignment="1">
      <alignment vertical="top"/>
    </xf>
    <xf numFmtId="0" fontId="43" fillId="0" borderId="12" xfId="0" applyFont="1" applyFill="1" applyBorder="1" applyAlignment="1">
      <alignment vertical="top"/>
    </xf>
    <xf numFmtId="3" fontId="43" fillId="0" borderId="24" xfId="0" applyNumberFormat="1" applyFont="1" applyFill="1" applyBorder="1" applyAlignment="1">
      <alignment vertical="top"/>
    </xf>
    <xf numFmtId="3" fontId="43" fillId="0" borderId="7" xfId="0" applyNumberFormat="1" applyFont="1" applyFill="1" applyBorder="1" applyAlignment="1">
      <alignment vertical="top"/>
    </xf>
    <xf numFmtId="0" fontId="62" fillId="10" borderId="0" xfId="0" applyFont="1" applyFill="1" applyAlignment="1">
      <alignment horizontal="center" vertical="center" wrapText="1"/>
    </xf>
    <xf numFmtId="0" fontId="18" fillId="7" borderId="39" xfId="0" applyFont="1" applyFill="1" applyBorder="1" applyAlignment="1">
      <alignment horizontal="center" vertical="center" textRotation="90" wrapText="1"/>
    </xf>
    <xf numFmtId="0" fontId="57" fillId="0" borderId="0" xfId="0" applyFont="1" applyFill="1" applyBorder="1" applyAlignment="1">
      <alignment horizontal="center"/>
    </xf>
    <xf numFmtId="0" fontId="57" fillId="0" borderId="0" xfId="0" applyFont="1" applyFill="1" applyBorder="1"/>
    <xf numFmtId="0" fontId="63" fillId="0" borderId="0" xfId="0" applyFont="1" applyFill="1" applyBorder="1" applyAlignment="1"/>
    <xf numFmtId="0" fontId="63" fillId="0" borderId="0" xfId="0" applyFont="1" applyFill="1" applyBorder="1" applyAlignment="1">
      <alignment vertical="center" wrapText="1"/>
    </xf>
    <xf numFmtId="0" fontId="60" fillId="0" borderId="0" xfId="0" applyFont="1" applyFill="1" applyBorder="1" applyAlignment="1"/>
    <xf numFmtId="0" fontId="57" fillId="0" borderId="0" xfId="0" applyFont="1" applyFill="1" applyBorder="1" applyAlignment="1"/>
    <xf numFmtId="0" fontId="0" fillId="0" borderId="60" xfId="0" applyBorder="1" applyAlignment="1">
      <alignment vertical="top"/>
    </xf>
    <xf numFmtId="0" fontId="12" fillId="0" borderId="0" xfId="2" applyBorder="1">
      <alignment vertical="top"/>
    </xf>
    <xf numFmtId="0" fontId="42" fillId="0" borderId="0" xfId="0" applyFont="1" applyBorder="1" applyAlignment="1"/>
    <xf numFmtId="0" fontId="42" fillId="0" borderId="0" xfId="0" applyFont="1" applyBorder="1" applyAlignment="1">
      <alignment vertical="center" wrapText="1"/>
    </xf>
    <xf numFmtId="0" fontId="0" fillId="0" borderId="0" xfId="0" applyBorder="1" applyAlignment="1">
      <alignment vertical="top"/>
    </xf>
    <xf numFmtId="0" fontId="0" fillId="0" borderId="0" xfId="0" applyBorder="1" applyAlignment="1">
      <alignment horizontal="center" vertical="top"/>
    </xf>
    <xf numFmtId="0" fontId="12" fillId="0" borderId="0" xfId="2" applyBorder="1" applyAlignment="1">
      <alignment horizontal="center" vertical="top"/>
    </xf>
    <xf numFmtId="0" fontId="64" fillId="8" borderId="61" xfId="2" applyFont="1" applyFill="1" applyBorder="1" applyAlignment="1">
      <alignment horizontal="center" vertical="top"/>
    </xf>
    <xf numFmtId="0" fontId="65" fillId="8" borderId="62" xfId="0" applyFont="1" applyFill="1" applyBorder="1" applyAlignment="1">
      <alignment vertical="top"/>
    </xf>
    <xf numFmtId="0" fontId="65" fillId="8" borderId="62" xfId="0" applyFont="1" applyFill="1" applyBorder="1" applyAlignment="1">
      <alignment horizontal="center" vertical="top"/>
    </xf>
    <xf numFmtId="0" fontId="64" fillId="8" borderId="62" xfId="2" applyFont="1" applyFill="1" applyBorder="1" applyAlignment="1">
      <alignment horizontal="center" vertical="top"/>
    </xf>
    <xf numFmtId="0" fontId="64" fillId="8" borderId="63" xfId="2" applyFont="1" applyFill="1" applyBorder="1" applyAlignment="1">
      <alignment horizontal="center" vertical="top"/>
    </xf>
    <xf numFmtId="0" fontId="64" fillId="8" borderId="64" xfId="2" applyFont="1" applyFill="1" applyBorder="1" applyAlignment="1">
      <alignment horizontal="center" vertical="top"/>
    </xf>
    <xf numFmtId="0" fontId="65" fillId="8" borderId="0" xfId="0" applyFont="1" applyFill="1" applyBorder="1" applyAlignment="1">
      <alignment vertical="top"/>
    </xf>
    <xf numFmtId="0" fontId="65" fillId="8" borderId="0" xfId="0" applyFont="1" applyFill="1" applyBorder="1" applyAlignment="1">
      <alignment horizontal="center" vertical="top"/>
    </xf>
    <xf numFmtId="0" fontId="64" fillId="8" borderId="0" xfId="2" applyFont="1" applyFill="1" applyBorder="1" applyAlignment="1">
      <alignment horizontal="center" vertical="top"/>
    </xf>
    <xf numFmtId="0" fontId="64" fillId="8" borderId="65" xfId="2" applyFont="1" applyFill="1" applyBorder="1" applyAlignment="1">
      <alignment horizontal="center" vertical="top"/>
    </xf>
    <xf numFmtId="0" fontId="60" fillId="8" borderId="64" xfId="0" applyFont="1" applyFill="1" applyBorder="1" applyAlignment="1">
      <alignment horizontal="center"/>
    </xf>
    <xf numFmtId="0" fontId="60" fillId="8" borderId="0" xfId="0" applyFont="1" applyFill="1" applyBorder="1" applyAlignment="1">
      <alignment horizontal="center"/>
    </xf>
    <xf numFmtId="0" fontId="60" fillId="8" borderId="65" xfId="0" applyFont="1" applyFill="1" applyBorder="1" applyAlignment="1">
      <alignment horizontal="center"/>
    </xf>
    <xf numFmtId="0" fontId="60" fillId="8" borderId="66" xfId="0" applyFont="1" applyFill="1" applyBorder="1" applyAlignment="1">
      <alignment vertical="center" wrapText="1"/>
    </xf>
    <xf numFmtId="0" fontId="0" fillId="0" borderId="65" xfId="0" applyBorder="1" applyAlignment="1">
      <alignment vertical="top"/>
    </xf>
    <xf numFmtId="0" fontId="66" fillId="7" borderId="17" xfId="0" applyFont="1" applyFill="1" applyBorder="1" applyAlignment="1">
      <alignment horizontal="center" vertical="center"/>
    </xf>
    <xf numFmtId="0" fontId="66" fillId="7" borderId="67" xfId="0" applyFont="1" applyFill="1" applyBorder="1" applyAlignment="1">
      <alignment horizontal="center" vertical="center"/>
    </xf>
    <xf numFmtId="0" fontId="66" fillId="7" borderId="13" xfId="0" applyFont="1" applyFill="1" applyBorder="1" applyAlignment="1">
      <alignment horizontal="center" vertical="center"/>
    </xf>
    <xf numFmtId="37" fontId="66" fillId="7" borderId="51" xfId="0" applyNumberFormat="1" applyFont="1" applyFill="1" applyBorder="1" applyAlignment="1">
      <alignment horizontal="right" vertical="center"/>
    </xf>
    <xf numFmtId="37" fontId="66" fillId="7" borderId="17" xfId="0" applyNumberFormat="1" applyFont="1" applyFill="1" applyBorder="1" applyAlignment="1">
      <alignment horizontal="right" vertical="center"/>
    </xf>
    <xf numFmtId="37" fontId="66" fillId="7" borderId="67" xfId="0" applyNumberFormat="1" applyFont="1" applyFill="1" applyBorder="1" applyAlignment="1">
      <alignment horizontal="right" vertical="center"/>
    </xf>
    <xf numFmtId="37" fontId="66" fillId="7" borderId="13" xfId="0" applyNumberFormat="1" applyFont="1" applyFill="1" applyBorder="1" applyAlignment="1">
      <alignment horizontal="right" vertical="center"/>
    </xf>
    <xf numFmtId="0" fontId="41" fillId="4" borderId="2" xfId="0" applyFont="1" applyFill="1" applyBorder="1" applyAlignment="1">
      <alignment vertical="top"/>
    </xf>
    <xf numFmtId="180" fontId="41" fillId="4" borderId="5" xfId="0" applyNumberFormat="1" applyFont="1" applyFill="1" applyBorder="1" applyAlignment="1">
      <alignment horizontal="right" vertical="top"/>
    </xf>
    <xf numFmtId="180" fontId="41" fillId="4" borderId="24" xfId="0" applyNumberFormat="1" applyFont="1" applyFill="1" applyBorder="1" applyAlignment="1">
      <alignment horizontal="right" vertical="top"/>
    </xf>
    <xf numFmtId="180" fontId="41" fillId="4" borderId="6" xfId="0" applyNumberFormat="1" applyFont="1" applyFill="1" applyBorder="1" applyAlignment="1">
      <alignment horizontal="right" vertical="top"/>
    </xf>
    <xf numFmtId="180" fontId="41" fillId="4" borderId="25" xfId="0" applyNumberFormat="1" applyFont="1" applyFill="1" applyBorder="1" applyAlignment="1">
      <alignment horizontal="right" vertical="top"/>
    </xf>
    <xf numFmtId="180" fontId="41" fillId="4" borderId="12" xfId="0" applyNumberFormat="1" applyFont="1" applyFill="1" applyBorder="1" applyAlignment="1">
      <alignment horizontal="right" vertical="top"/>
    </xf>
    <xf numFmtId="0" fontId="57" fillId="8" borderId="0" xfId="0" applyFont="1" applyFill="1" applyBorder="1" applyAlignment="1">
      <alignment vertical="top"/>
    </xf>
    <xf numFmtId="0" fontId="57" fillId="8" borderId="65" xfId="0" applyFont="1" applyFill="1" applyBorder="1" applyAlignment="1">
      <alignment vertical="top"/>
    </xf>
    <xf numFmtId="0" fontId="57" fillId="8" borderId="0" xfId="0" applyFont="1" applyFill="1" applyBorder="1" applyAlignment="1"/>
    <xf numFmtId="0" fontId="26" fillId="4" borderId="2"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4" borderId="2" xfId="0" applyFont="1" applyFill="1" applyBorder="1" applyAlignment="1">
      <alignment horizontal="justify" vertical="center" wrapText="1"/>
    </xf>
    <xf numFmtId="0" fontId="18" fillId="0" borderId="2" xfId="0" applyFont="1" applyFill="1" applyBorder="1" applyAlignment="1">
      <alignment horizontal="justify" vertical="center" wrapText="1"/>
    </xf>
    <xf numFmtId="0" fontId="26" fillId="4" borderId="35" xfId="0" applyFont="1" applyFill="1" applyBorder="1" applyAlignment="1">
      <alignment horizontal="center" vertical="center" wrapText="1"/>
    </xf>
    <xf numFmtId="0" fontId="18" fillId="4" borderId="35" xfId="0" applyFont="1" applyFill="1" applyBorder="1" applyAlignment="1">
      <alignment horizontal="justify" vertical="center" wrapText="1"/>
    </xf>
    <xf numFmtId="3" fontId="18" fillId="0" borderId="1" xfId="0" applyNumberFormat="1" applyFont="1" applyFill="1" applyBorder="1" applyAlignment="1">
      <alignment horizontal="right" vertical="center" wrapText="1"/>
    </xf>
    <xf numFmtId="183" fontId="18" fillId="0" borderId="1" xfId="0" applyNumberFormat="1" applyFont="1" applyFill="1" applyBorder="1" applyAlignment="1">
      <alignment horizontal="right" vertical="center" wrapText="1"/>
    </xf>
    <xf numFmtId="3" fontId="18" fillId="0" borderId="1" xfId="0" applyNumberFormat="1" applyFont="1" applyFill="1" applyBorder="1" applyAlignment="1">
      <alignment horizontal="right" vertical="center"/>
    </xf>
    <xf numFmtId="3" fontId="18" fillId="0" borderId="11" xfId="0" applyNumberFormat="1" applyFont="1" applyFill="1" applyBorder="1" applyAlignment="1">
      <alignment horizontal="right" vertical="center"/>
    </xf>
    <xf numFmtId="3" fontId="18" fillId="0" borderId="68" xfId="0" applyNumberFormat="1" applyFont="1" applyFill="1" applyBorder="1" applyAlignment="1">
      <alignment horizontal="right" vertical="center"/>
    </xf>
    <xf numFmtId="3" fontId="18" fillId="4" borderId="2" xfId="0" applyNumberFormat="1" applyFont="1" applyFill="1" applyBorder="1" applyAlignment="1">
      <alignment horizontal="right" vertical="center" wrapText="1"/>
    </xf>
    <xf numFmtId="183" fontId="18" fillId="4" borderId="2" xfId="0" applyNumberFormat="1" applyFont="1" applyFill="1" applyBorder="1" applyAlignment="1">
      <alignment horizontal="right" vertical="center" wrapText="1"/>
    </xf>
    <xf numFmtId="3" fontId="18" fillId="4" borderId="2" xfId="0" applyNumberFormat="1" applyFont="1" applyFill="1" applyBorder="1" applyAlignment="1">
      <alignment horizontal="right" vertical="center"/>
    </xf>
    <xf numFmtId="3" fontId="18" fillId="4" borderId="12" xfId="0" applyNumberFormat="1" applyFont="1" applyFill="1" applyBorder="1" applyAlignment="1">
      <alignment horizontal="right" vertical="center"/>
    </xf>
    <xf numFmtId="3" fontId="18" fillId="4" borderId="69" xfId="0" applyNumberFormat="1" applyFont="1" applyFill="1" applyBorder="1" applyAlignment="1">
      <alignment horizontal="right" vertical="center"/>
    </xf>
    <xf numFmtId="3" fontId="18" fillId="0" borderId="2" xfId="0" applyNumberFormat="1" applyFont="1" applyFill="1" applyBorder="1" applyAlignment="1">
      <alignment horizontal="right" vertical="center" wrapText="1"/>
    </xf>
    <xf numFmtId="183" fontId="18" fillId="0" borderId="2" xfId="0" applyNumberFormat="1" applyFont="1" applyFill="1" applyBorder="1" applyAlignment="1">
      <alignment horizontal="right" vertical="center" wrapText="1"/>
    </xf>
    <xf numFmtId="3" fontId="18" fillId="0" borderId="2" xfId="0" applyNumberFormat="1" applyFont="1" applyFill="1" applyBorder="1" applyAlignment="1">
      <alignment horizontal="right" vertical="center"/>
    </xf>
    <xf numFmtId="3" fontId="18" fillId="0" borderId="12" xfId="0" applyNumberFormat="1" applyFont="1" applyFill="1" applyBorder="1" applyAlignment="1">
      <alignment horizontal="right" vertical="center"/>
    </xf>
    <xf numFmtId="3" fontId="18" fillId="0" borderId="69" xfId="0" applyNumberFormat="1" applyFont="1" applyFill="1" applyBorder="1" applyAlignment="1">
      <alignment horizontal="right" vertical="center"/>
    </xf>
    <xf numFmtId="3" fontId="18" fillId="4" borderId="15" xfId="0" applyNumberFormat="1" applyFont="1" applyFill="1" applyBorder="1" applyAlignment="1">
      <alignment horizontal="right" vertical="center" wrapText="1"/>
    </xf>
    <xf numFmtId="183" fontId="18" fillId="4" borderId="15" xfId="0" applyNumberFormat="1" applyFont="1" applyFill="1" applyBorder="1" applyAlignment="1">
      <alignment horizontal="right" vertical="center" wrapText="1"/>
    </xf>
    <xf numFmtId="3" fontId="18" fillId="4" borderId="15" xfId="0" applyNumberFormat="1" applyFont="1" applyFill="1" applyBorder="1" applyAlignment="1">
      <alignment horizontal="right" vertical="center"/>
    </xf>
    <xf numFmtId="3" fontId="18" fillId="4" borderId="70" xfId="0" applyNumberFormat="1" applyFont="1" applyFill="1" applyBorder="1" applyAlignment="1">
      <alignment horizontal="right" vertical="center"/>
    </xf>
    <xf numFmtId="3" fontId="18" fillId="4" borderId="71" xfId="0" applyNumberFormat="1" applyFont="1" applyFill="1" applyBorder="1" applyAlignment="1">
      <alignment horizontal="right" vertical="center"/>
    </xf>
    <xf numFmtId="0" fontId="18" fillId="7" borderId="40" xfId="0" applyFont="1" applyFill="1" applyBorder="1" applyAlignment="1">
      <alignment horizontal="center" vertical="center" textRotation="90" wrapText="1"/>
    </xf>
    <xf numFmtId="0" fontId="52" fillId="0" borderId="0" xfId="0" applyFont="1" applyFill="1" applyBorder="1" applyAlignment="1">
      <alignment horizontal="center"/>
    </xf>
    <xf numFmtId="0" fontId="42" fillId="0" borderId="0" xfId="0" applyFont="1" applyFill="1" applyBorder="1" applyAlignment="1">
      <alignment horizontal="center"/>
    </xf>
    <xf numFmtId="0" fontId="52" fillId="0" borderId="0" xfId="0" applyFont="1" applyFill="1" applyBorder="1" applyAlignment="1"/>
    <xf numFmtId="0" fontId="54" fillId="10" borderId="0" xfId="0" applyFont="1" applyFill="1" applyAlignment="1">
      <alignment horizontal="center" vertical="center"/>
    </xf>
    <xf numFmtId="1" fontId="67" fillId="0" borderId="11" xfId="0" applyNumberFormat="1" applyFont="1" applyFill="1" applyBorder="1" applyAlignment="1">
      <alignment horizontal="justify" vertical="top" wrapText="1"/>
    </xf>
    <xf numFmtId="0" fontId="68" fillId="0" borderId="11" xfId="0" applyFont="1" applyFill="1" applyBorder="1" applyAlignment="1">
      <alignment horizontal="justify" vertical="top" wrapText="1"/>
    </xf>
    <xf numFmtId="183" fontId="42" fillId="0" borderId="72" xfId="0" applyNumberFormat="1" applyFont="1" applyFill="1" applyBorder="1" applyAlignment="1">
      <alignment horizontal="right"/>
    </xf>
    <xf numFmtId="2" fontId="42" fillId="0" borderId="1" xfId="0" applyNumberFormat="1" applyFont="1" applyFill="1" applyBorder="1" applyAlignment="1">
      <alignment vertical="center"/>
    </xf>
    <xf numFmtId="10" fontId="42" fillId="0" borderId="11" xfId="0" applyNumberFormat="1" applyFont="1" applyFill="1" applyBorder="1" applyAlignment="1">
      <alignment vertical="center"/>
    </xf>
    <xf numFmtId="1" fontId="67" fillId="0" borderId="12" xfId="0" applyNumberFormat="1" applyFont="1" applyFill="1" applyBorder="1" applyAlignment="1">
      <alignment horizontal="justify" vertical="top" wrapText="1"/>
    </xf>
    <xf numFmtId="0" fontId="68" fillId="0" borderId="12" xfId="0" applyFont="1" applyFill="1" applyBorder="1" applyAlignment="1">
      <alignment horizontal="justify" vertical="top" wrapText="1"/>
    </xf>
    <xf numFmtId="183" fontId="42" fillId="0" borderId="69" xfId="0" applyNumberFormat="1" applyFont="1" applyFill="1" applyBorder="1" applyAlignment="1">
      <alignment horizontal="right"/>
    </xf>
    <xf numFmtId="2" fontId="42" fillId="0" borderId="2" xfId="0" applyNumberFormat="1" applyFont="1" applyFill="1" applyBorder="1" applyAlignment="1">
      <alignment vertical="center"/>
    </xf>
    <xf numFmtId="10" fontId="42" fillId="0" borderId="12" xfId="0" applyNumberFormat="1" applyFont="1" applyFill="1" applyBorder="1" applyAlignment="1">
      <alignment vertical="center"/>
    </xf>
    <xf numFmtId="0" fontId="18" fillId="0" borderId="0" xfId="0" applyFont="1" applyAlignment="1">
      <alignment horizontal="left"/>
    </xf>
    <xf numFmtId="3" fontId="69" fillId="0" borderId="0" xfId="0" applyNumberFormat="1" applyFont="1" applyFill="1" applyBorder="1" applyAlignment="1">
      <alignment horizontal="left" vertical="center"/>
    </xf>
    <xf numFmtId="183" fontId="42" fillId="0" borderId="1" xfId="0" applyNumberFormat="1" applyFont="1" applyFill="1" applyBorder="1" applyAlignment="1">
      <alignment horizontal="right"/>
    </xf>
    <xf numFmtId="2" fontId="42" fillId="0" borderId="11" xfId="0" applyNumberFormat="1" applyFont="1" applyBorder="1" applyAlignment="1">
      <alignment vertical="center"/>
    </xf>
    <xf numFmtId="183" fontId="42" fillId="0" borderId="2" xfId="0" applyNumberFormat="1" applyFont="1" applyFill="1" applyBorder="1" applyAlignment="1">
      <alignment horizontal="right"/>
    </xf>
    <xf numFmtId="2" fontId="42" fillId="0" borderId="12" xfId="0" applyNumberFormat="1" applyFont="1" applyBorder="1" applyAlignment="1">
      <alignment vertical="center"/>
    </xf>
    <xf numFmtId="10" fontId="42" fillId="0" borderId="12" xfId="0" applyNumberFormat="1" applyFont="1" applyFill="1" applyBorder="1" applyAlignment="1">
      <alignment horizontal="center" vertical="center"/>
    </xf>
    <xf numFmtId="4" fontId="42" fillId="0" borderId="1" xfId="0" applyNumberFormat="1" applyFont="1" applyFill="1" applyBorder="1" applyAlignment="1">
      <alignment horizontal="right"/>
    </xf>
    <xf numFmtId="4" fontId="42" fillId="0" borderId="2" xfId="0" applyNumberFormat="1" applyFont="1" applyFill="1" applyBorder="1" applyAlignment="1">
      <alignment horizontal="right"/>
    </xf>
    <xf numFmtId="183" fontId="42" fillId="0" borderId="69" xfId="0" applyNumberFormat="1" applyFont="1" applyFill="1" applyBorder="1" applyAlignment="1">
      <alignment horizontal="right" vertical="center"/>
    </xf>
    <xf numFmtId="2" fontId="42" fillId="0" borderId="11" xfId="0" applyNumberFormat="1" applyFont="1" applyBorder="1"/>
    <xf numFmtId="2" fontId="42" fillId="0" borderId="12" xfId="0" applyNumberFormat="1" applyFont="1" applyBorder="1"/>
    <xf numFmtId="0" fontId="18" fillId="0" borderId="0" xfId="0" applyFont="1" applyAlignment="1">
      <alignment horizontal="left" vertical="center"/>
    </xf>
    <xf numFmtId="183" fontId="42" fillId="0" borderId="72" xfId="0" applyNumberFormat="1" applyFont="1" applyFill="1" applyBorder="1" applyAlignment="1">
      <alignment horizontal="right" vertical="center"/>
    </xf>
    <xf numFmtId="10" fontId="42" fillId="0" borderId="11" xfId="0" applyNumberFormat="1" applyFont="1" applyFill="1" applyBorder="1" applyAlignment="1">
      <alignment horizontal="right" vertical="center"/>
    </xf>
    <xf numFmtId="10" fontId="42" fillId="0" borderId="12" xfId="0" applyNumberFormat="1" applyFont="1" applyFill="1" applyBorder="1" applyAlignment="1">
      <alignment horizontal="right" vertical="center"/>
    </xf>
    <xf numFmtId="0" fontId="26" fillId="0" borderId="0" xfId="0" applyFont="1" applyAlignment="1">
      <alignment vertical="center"/>
    </xf>
    <xf numFmtId="0" fontId="57" fillId="8" borderId="45" xfId="0" applyFont="1" applyFill="1" applyBorder="1"/>
    <xf numFmtId="0" fontId="57" fillId="8" borderId="3" xfId="0" applyFont="1" applyFill="1" applyBorder="1"/>
    <xf numFmtId="0" fontId="57" fillId="8" borderId="48" xfId="0" applyFont="1" applyFill="1" applyBorder="1"/>
    <xf numFmtId="0" fontId="57" fillId="8" borderId="4" xfId="0" applyFont="1" applyFill="1" applyBorder="1" applyAlignment="1">
      <alignment horizontal="center"/>
    </xf>
    <xf numFmtId="0" fontId="42" fillId="7" borderId="13"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56" xfId="0" applyFont="1" applyFill="1" applyBorder="1" applyAlignment="1">
      <alignment horizontal="center" vertical="center" wrapText="1"/>
    </xf>
    <xf numFmtId="183" fontId="42" fillId="7" borderId="39" xfId="0" applyNumberFormat="1" applyFont="1" applyFill="1" applyBorder="1" applyAlignment="1">
      <alignment horizontal="right" vertical="center"/>
    </xf>
    <xf numFmtId="2" fontId="42" fillId="7" borderId="39" xfId="0" applyNumberFormat="1" applyFont="1" applyFill="1" applyBorder="1" applyAlignment="1">
      <alignment vertical="center"/>
    </xf>
    <xf numFmtId="10" fontId="42" fillId="7" borderId="13" xfId="0" applyNumberFormat="1" applyFont="1" applyFill="1" applyBorder="1" applyAlignment="1">
      <alignment vertical="center"/>
    </xf>
    <xf numFmtId="0" fontId="42" fillId="7" borderId="13" xfId="0" applyFont="1" applyFill="1" applyBorder="1" applyAlignment="1">
      <alignment horizontal="center" vertical="center" wrapText="1"/>
    </xf>
    <xf numFmtId="183" fontId="42" fillId="7" borderId="36" xfId="0" applyNumberFormat="1" applyFont="1" applyFill="1" applyBorder="1" applyAlignment="1">
      <alignment horizontal="right" vertical="center"/>
    </xf>
    <xf numFmtId="2" fontId="42" fillId="7" borderId="13" xfId="0" applyNumberFormat="1" applyFont="1" applyFill="1" applyBorder="1" applyAlignment="1">
      <alignment vertical="center"/>
    </xf>
    <xf numFmtId="4" fontId="42" fillId="7" borderId="36" xfId="0" applyNumberFormat="1" applyFont="1" applyFill="1" applyBorder="1" applyAlignment="1">
      <alignment horizontal="right" vertical="center"/>
    </xf>
    <xf numFmtId="183" fontId="42" fillId="7" borderId="35" xfId="0" applyNumberFormat="1" applyFont="1" applyFill="1" applyBorder="1" applyAlignment="1">
      <alignment horizontal="right" vertical="center"/>
    </xf>
    <xf numFmtId="183" fontId="42" fillId="7" borderId="35" xfId="0" applyNumberFormat="1" applyFont="1" applyFill="1" applyBorder="1" applyAlignment="1">
      <alignment horizontal="center" vertical="center"/>
    </xf>
    <xf numFmtId="10" fontId="42" fillId="7" borderId="13" xfId="0" applyNumberFormat="1" applyFont="1" applyFill="1" applyBorder="1" applyAlignment="1">
      <alignment horizontal="right" vertical="center"/>
    </xf>
    <xf numFmtId="2" fontId="42" fillId="7" borderId="13" xfId="0" applyNumberFormat="1" applyFont="1" applyFill="1" applyBorder="1" applyAlignment="1">
      <alignment horizontal="right" vertical="center"/>
    </xf>
    <xf numFmtId="1" fontId="67" fillId="4" borderId="12" xfId="0" applyNumberFormat="1" applyFont="1" applyFill="1" applyBorder="1" applyAlignment="1">
      <alignment horizontal="justify" vertical="top" wrapText="1"/>
    </xf>
    <xf numFmtId="0" fontId="68" fillId="4" borderId="12" xfId="0" applyFont="1" applyFill="1" applyBorder="1" applyAlignment="1">
      <alignment horizontal="justify" vertical="top" wrapText="1"/>
    </xf>
    <xf numFmtId="183" fontId="42" fillId="4" borderId="69" xfId="0" applyNumberFormat="1" applyFont="1" applyFill="1" applyBorder="1" applyAlignment="1">
      <alignment horizontal="right"/>
    </xf>
    <xf numFmtId="2" fontId="42" fillId="4" borderId="2" xfId="0" applyNumberFormat="1" applyFont="1" applyFill="1" applyBorder="1" applyAlignment="1">
      <alignment vertical="center"/>
    </xf>
    <xf numFmtId="10" fontId="42" fillId="4" borderId="12" xfId="0" applyNumberFormat="1" applyFont="1" applyFill="1" applyBorder="1" applyAlignment="1">
      <alignment vertical="center"/>
    </xf>
    <xf numFmtId="1" fontId="67" fillId="4" borderId="28" xfId="0" applyNumberFormat="1" applyFont="1" applyFill="1" applyBorder="1" applyAlignment="1">
      <alignment horizontal="justify" vertical="top" wrapText="1"/>
    </xf>
    <xf numFmtId="0" fontId="68" fillId="4" borderId="28" xfId="0" applyFont="1" applyFill="1" applyBorder="1" applyAlignment="1">
      <alignment horizontal="justify" vertical="top" wrapText="1"/>
    </xf>
    <xf numFmtId="183" fontId="42" fillId="4" borderId="71" xfId="0" applyNumberFormat="1" applyFont="1" applyFill="1" applyBorder="1" applyAlignment="1">
      <alignment horizontal="right"/>
    </xf>
    <xf numFmtId="2" fontId="42" fillId="4" borderId="15" xfId="0" applyNumberFormat="1" applyFont="1" applyFill="1" applyBorder="1" applyAlignment="1">
      <alignment vertical="center"/>
    </xf>
    <xf numFmtId="10" fontId="42" fillId="4" borderId="70" xfId="0" applyNumberFormat="1" applyFont="1" applyFill="1" applyBorder="1" applyAlignment="1">
      <alignment vertical="center"/>
    </xf>
    <xf numFmtId="183" fontId="42" fillId="4" borderId="2" xfId="0" applyNumberFormat="1" applyFont="1" applyFill="1" applyBorder="1" applyAlignment="1">
      <alignment horizontal="right"/>
    </xf>
    <xf numFmtId="2" fontId="42" fillId="4" borderId="12" xfId="0" applyNumberFormat="1" applyFont="1" applyFill="1" applyBorder="1" applyAlignment="1">
      <alignment vertical="center"/>
    </xf>
    <xf numFmtId="10" fontId="42" fillId="4" borderId="12" xfId="0" applyNumberFormat="1" applyFont="1" applyFill="1" applyBorder="1" applyAlignment="1">
      <alignment horizontal="center" vertical="center"/>
    </xf>
    <xf numFmtId="183" fontId="42" fillId="4" borderId="35" xfId="0" applyNumberFormat="1" applyFont="1" applyFill="1" applyBorder="1" applyAlignment="1">
      <alignment horizontal="right"/>
    </xf>
    <xf numFmtId="2" fontId="42" fillId="4" borderId="70" xfId="0" applyNumberFormat="1" applyFont="1" applyFill="1" applyBorder="1" applyAlignment="1">
      <alignment vertical="center"/>
    </xf>
    <xf numFmtId="4" fontId="42" fillId="4" borderId="2" xfId="0" applyNumberFormat="1" applyFont="1" applyFill="1" applyBorder="1" applyAlignment="1">
      <alignment horizontal="right"/>
    </xf>
    <xf numFmtId="4" fontId="42" fillId="4" borderId="35" xfId="0" applyNumberFormat="1" applyFont="1" applyFill="1" applyBorder="1" applyAlignment="1">
      <alignment horizontal="right"/>
    </xf>
    <xf numFmtId="183" fontId="42" fillId="4" borderId="69" xfId="0" applyNumberFormat="1" applyFont="1" applyFill="1" applyBorder="1" applyAlignment="1">
      <alignment horizontal="right" vertical="center"/>
    </xf>
    <xf numFmtId="2" fontId="42" fillId="4" borderId="12" xfId="0" applyNumberFormat="1" applyFont="1" applyFill="1" applyBorder="1"/>
    <xf numFmtId="183" fontId="42" fillId="4" borderId="73" xfId="0" applyNumberFormat="1" applyFont="1" applyFill="1" applyBorder="1" applyAlignment="1">
      <alignment horizontal="right" vertical="center"/>
    </xf>
    <xf numFmtId="2" fontId="42" fillId="4" borderId="70" xfId="0" applyNumberFormat="1" applyFont="1" applyFill="1" applyBorder="1"/>
    <xf numFmtId="10" fontId="42" fillId="4" borderId="12" xfId="0" applyNumberFormat="1" applyFont="1" applyFill="1" applyBorder="1" applyAlignment="1">
      <alignment horizontal="right" vertical="center"/>
    </xf>
    <xf numFmtId="10" fontId="42" fillId="4" borderId="70" xfId="0" applyNumberFormat="1" applyFont="1" applyFill="1" applyBorder="1" applyAlignment="1">
      <alignment horizontal="right" vertical="center"/>
    </xf>
    <xf numFmtId="183" fontId="42" fillId="4" borderId="72" xfId="0" applyNumberFormat="1" applyFont="1" applyFill="1" applyBorder="1" applyAlignment="1">
      <alignment horizontal="right"/>
    </xf>
    <xf numFmtId="183" fontId="42" fillId="4" borderId="0" xfId="0" applyNumberFormat="1" applyFont="1" applyFill="1" applyBorder="1" applyAlignment="1">
      <alignment horizontal="right"/>
    </xf>
    <xf numFmtId="0" fontId="66" fillId="7" borderId="13" xfId="0" applyFont="1" applyFill="1" applyBorder="1" applyAlignment="1">
      <alignment vertical="center"/>
    </xf>
    <xf numFmtId="0" fontId="66" fillId="7" borderId="51" xfId="0" applyFont="1" applyFill="1" applyBorder="1" applyAlignment="1">
      <alignment horizontal="center" vertical="center"/>
    </xf>
    <xf numFmtId="0" fontId="60" fillId="0" borderId="0" xfId="0" applyFont="1" applyFill="1" applyBorder="1" applyAlignment="1">
      <alignment horizontal="center"/>
    </xf>
    <xf numFmtId="0" fontId="70" fillId="0" borderId="0" xfId="0" applyFont="1" applyFill="1" applyBorder="1" applyAlignment="1">
      <alignment horizontal="center" vertical="center"/>
    </xf>
    <xf numFmtId="0" fontId="53" fillId="7" borderId="74" xfId="0" applyFont="1" applyFill="1" applyBorder="1" applyAlignment="1">
      <alignment horizontal="center" wrapText="1"/>
    </xf>
    <xf numFmtId="0" fontId="53" fillId="7" borderId="75" xfId="0" applyFont="1" applyFill="1" applyBorder="1" applyAlignment="1">
      <alignment horizontal="center" wrapText="1"/>
    </xf>
    <xf numFmtId="0" fontId="53" fillId="7" borderId="41" xfId="0" applyFont="1" applyFill="1" applyBorder="1" applyAlignment="1">
      <alignment horizontal="center" wrapText="1"/>
    </xf>
    <xf numFmtId="0" fontId="53" fillId="7" borderId="76" xfId="0" applyFont="1" applyFill="1" applyBorder="1" applyAlignment="1">
      <alignment horizontal="center" wrapText="1"/>
    </xf>
    <xf numFmtId="0" fontId="53" fillId="7" borderId="77" xfId="0" applyFont="1" applyFill="1" applyBorder="1" applyAlignment="1">
      <alignment horizontal="center" wrapText="1"/>
    </xf>
    <xf numFmtId="3" fontId="20" fillId="4" borderId="5" xfId="0" applyNumberFormat="1" applyFont="1" applyFill="1" applyBorder="1" applyAlignment="1">
      <alignment horizontal="right" wrapText="1"/>
    </xf>
    <xf numFmtId="0" fontId="53" fillId="0" borderId="1" xfId="0" applyFont="1" applyBorder="1" applyAlignment="1">
      <alignment wrapText="1"/>
    </xf>
    <xf numFmtId="0" fontId="53" fillId="4" borderId="2" xfId="0" applyFont="1" applyFill="1" applyBorder="1" applyAlignment="1">
      <alignment wrapText="1"/>
    </xf>
    <xf numFmtId="0" fontId="53" fillId="0" borderId="2" xfId="0" applyFont="1" applyFill="1" applyBorder="1" applyAlignment="1">
      <alignment wrapText="1"/>
    </xf>
    <xf numFmtId="0" fontId="18" fillId="7" borderId="39" xfId="0" applyFont="1" applyFill="1" applyBorder="1" applyAlignment="1">
      <alignment horizontal="center" vertical="center" wrapText="1"/>
    </xf>
    <xf numFmtId="181" fontId="26" fillId="7" borderId="19" xfId="0" applyNumberFormat="1" applyFont="1" applyFill="1" applyBorder="1" applyAlignment="1">
      <alignment horizontal="right" vertical="center" wrapText="1"/>
    </xf>
    <xf numFmtId="181" fontId="26" fillId="7" borderId="20" xfId="0" applyNumberFormat="1" applyFont="1" applyFill="1" applyBorder="1" applyAlignment="1">
      <alignment horizontal="right" vertical="center" wrapText="1"/>
    </xf>
    <xf numFmtId="181" fontId="26" fillId="7" borderId="21" xfId="0" applyNumberFormat="1" applyFont="1" applyFill="1" applyBorder="1" applyAlignment="1">
      <alignment horizontal="right" vertical="center" wrapText="1"/>
    </xf>
    <xf numFmtId="181" fontId="28" fillId="4" borderId="5" xfId="0" applyNumberFormat="1" applyFont="1" applyFill="1" applyBorder="1" applyAlignment="1">
      <alignment horizontal="right" vertical="top" wrapText="1"/>
    </xf>
    <xf numFmtId="181" fontId="28" fillId="4" borderId="6" xfId="0" applyNumberFormat="1" applyFont="1" applyFill="1" applyBorder="1" applyAlignment="1">
      <alignment horizontal="right" vertical="top" wrapText="1"/>
    </xf>
    <xf numFmtId="181" fontId="28" fillId="4" borderId="7" xfId="0" applyNumberFormat="1" applyFont="1" applyFill="1" applyBorder="1" applyAlignment="1">
      <alignment horizontal="right" vertical="top" wrapText="1"/>
    </xf>
    <xf numFmtId="0" fontId="18" fillId="4" borderId="13" xfId="0" applyFont="1" applyFill="1" applyBorder="1" applyAlignment="1">
      <alignment horizontal="center" vertical="center"/>
    </xf>
    <xf numFmtId="0" fontId="66" fillId="7" borderId="56" xfId="2" applyFont="1" applyFill="1" applyBorder="1" applyAlignment="1">
      <alignment horizontal="center" vertical="center"/>
    </xf>
    <xf numFmtId="0" fontId="66" fillId="7" borderId="48" xfId="2" applyFont="1" applyFill="1" applyBorder="1" applyAlignment="1">
      <alignment horizontal="center" vertical="center"/>
    </xf>
    <xf numFmtId="0" fontId="66" fillId="0" borderId="11" xfId="2" applyFont="1" applyBorder="1" applyAlignment="1">
      <alignment horizontal="left" vertical="center"/>
    </xf>
    <xf numFmtId="0" fontId="41" fillId="0" borderId="22" xfId="2" applyFont="1" applyBorder="1" applyAlignment="1">
      <alignment horizontal="right" vertical="center"/>
    </xf>
    <xf numFmtId="0" fontId="41" fillId="0" borderId="9" xfId="2" applyFont="1" applyBorder="1" applyAlignment="1">
      <alignment horizontal="right" vertical="center"/>
    </xf>
    <xf numFmtId="180" fontId="41" fillId="0" borderId="9" xfId="2" applyNumberFormat="1" applyFont="1" applyBorder="1" applyAlignment="1">
      <alignment horizontal="right" vertical="center"/>
    </xf>
    <xf numFmtId="180" fontId="41" fillId="0" borderId="10" xfId="2" applyNumberFormat="1" applyFont="1" applyBorder="1" applyAlignment="1">
      <alignment horizontal="right" vertical="center"/>
    </xf>
    <xf numFmtId="37" fontId="66" fillId="0" borderId="59" xfId="2" applyNumberFormat="1" applyFont="1" applyBorder="1" applyAlignment="1">
      <alignment horizontal="right" vertical="center"/>
    </xf>
    <xf numFmtId="0" fontId="66" fillId="4" borderId="12" xfId="2" applyFont="1" applyFill="1" applyBorder="1" applyAlignment="1">
      <alignment horizontal="left" vertical="center"/>
    </xf>
    <xf numFmtId="0" fontId="41" fillId="4" borderId="24" xfId="2" applyFont="1" applyFill="1" applyBorder="1" applyAlignment="1">
      <alignment horizontal="right" vertical="center"/>
    </xf>
    <xf numFmtId="0" fontId="41" fillId="4" borderId="6" xfId="2" applyFont="1" applyFill="1" applyBorder="1" applyAlignment="1">
      <alignment horizontal="right" vertical="center"/>
    </xf>
    <xf numFmtId="180" fontId="41" fillId="4" borderId="6" xfId="2" applyNumberFormat="1" applyFont="1" applyFill="1" applyBorder="1" applyAlignment="1">
      <alignment horizontal="right" vertical="center"/>
    </xf>
    <xf numFmtId="180" fontId="41" fillId="4" borderId="7" xfId="2" applyNumberFormat="1" applyFont="1" applyFill="1" applyBorder="1" applyAlignment="1">
      <alignment horizontal="right" vertical="center"/>
    </xf>
    <xf numFmtId="37" fontId="66" fillId="4" borderId="54" xfId="2" applyNumberFormat="1" applyFont="1" applyFill="1" applyBorder="1" applyAlignment="1">
      <alignment horizontal="right" vertical="center"/>
    </xf>
    <xf numFmtId="0" fontId="66" fillId="0" borderId="12" xfId="2" applyFont="1" applyBorder="1" applyAlignment="1">
      <alignment horizontal="left" vertical="center"/>
    </xf>
    <xf numFmtId="0" fontId="41" fillId="0" borderId="24" xfId="2" applyFont="1" applyBorder="1" applyAlignment="1">
      <alignment horizontal="right" vertical="center"/>
    </xf>
    <xf numFmtId="0" fontId="41" fillId="0" borderId="6" xfId="2" applyFont="1" applyBorder="1" applyAlignment="1">
      <alignment horizontal="right" vertical="center"/>
    </xf>
    <xf numFmtId="180" fontId="41" fillId="0" borderId="6" xfId="2" applyNumberFormat="1" applyFont="1" applyBorder="1" applyAlignment="1">
      <alignment horizontal="right" vertical="center"/>
    </xf>
    <xf numFmtId="180" fontId="41" fillId="0" borderId="7" xfId="2" applyNumberFormat="1" applyFont="1" applyBorder="1" applyAlignment="1">
      <alignment horizontal="right" vertical="center"/>
    </xf>
    <xf numFmtId="37" fontId="66" fillId="0" borderId="54" xfId="2" applyNumberFormat="1" applyFont="1" applyBorder="1" applyAlignment="1">
      <alignment horizontal="right" vertical="center"/>
    </xf>
    <xf numFmtId="0" fontId="66" fillId="0" borderId="28" xfId="2" applyFont="1" applyBorder="1" applyAlignment="1">
      <alignment horizontal="left" vertical="center"/>
    </xf>
    <xf numFmtId="0" fontId="41" fillId="0" borderId="26" xfId="2" applyFont="1" applyBorder="1" applyAlignment="1">
      <alignment horizontal="right" vertical="center"/>
    </xf>
    <xf numFmtId="0" fontId="41" fillId="0" borderId="20" xfId="2" applyFont="1" applyBorder="1" applyAlignment="1">
      <alignment horizontal="right" vertical="center"/>
    </xf>
    <xf numFmtId="180" fontId="41" fillId="0" borderId="20" xfId="2" applyNumberFormat="1" applyFont="1" applyBorder="1" applyAlignment="1">
      <alignment horizontal="right" vertical="center"/>
    </xf>
    <xf numFmtId="180" fontId="41" fillId="0" borderId="21" xfId="2" applyNumberFormat="1" applyFont="1" applyBorder="1" applyAlignment="1">
      <alignment horizontal="right" vertical="center"/>
    </xf>
    <xf numFmtId="37" fontId="66" fillId="0" borderId="55" xfId="2" applyNumberFormat="1" applyFont="1" applyBorder="1" applyAlignment="1">
      <alignment horizontal="right" vertical="center"/>
    </xf>
    <xf numFmtId="0" fontId="66" fillId="7" borderId="57" xfId="2" applyFont="1" applyFill="1" applyBorder="1" applyAlignment="1">
      <alignment vertical="center"/>
    </xf>
    <xf numFmtId="37" fontId="66" fillId="7" borderId="78" xfId="2" applyNumberFormat="1" applyFont="1" applyFill="1" applyBorder="1" applyAlignment="1">
      <alignment horizontal="right" vertical="center"/>
    </xf>
    <xf numFmtId="37" fontId="66" fillId="7" borderId="75" xfId="2" applyNumberFormat="1" applyFont="1" applyFill="1" applyBorder="1" applyAlignment="1">
      <alignment horizontal="right" vertical="center"/>
    </xf>
    <xf numFmtId="37" fontId="66" fillId="7" borderId="77" xfId="2" applyNumberFormat="1" applyFont="1" applyFill="1" applyBorder="1" applyAlignment="1">
      <alignment horizontal="right" vertical="center"/>
    </xf>
    <xf numFmtId="37" fontId="66" fillId="7" borderId="50" xfId="2" applyNumberFormat="1" applyFont="1" applyFill="1" applyBorder="1" applyAlignment="1">
      <alignment horizontal="right" vertic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71" fillId="0" borderId="0" xfId="1" applyFont="1" applyAlignment="1" applyProtection="1">
      <alignment horizontal="center"/>
    </xf>
    <xf numFmtId="0" fontId="71" fillId="0" borderId="0" xfId="1" applyFont="1" applyFill="1" applyBorder="1" applyAlignment="1" applyProtection="1">
      <alignment horizontal="center"/>
    </xf>
    <xf numFmtId="0" fontId="31" fillId="0" borderId="0" xfId="1" applyFont="1" applyBorder="1" applyAlignment="1" applyProtection="1">
      <alignment vertical="center"/>
    </xf>
    <xf numFmtId="0" fontId="31" fillId="0" borderId="0" xfId="1" applyFont="1" applyAlignment="1" applyProtection="1">
      <alignment horizontal="center"/>
    </xf>
    <xf numFmtId="0" fontId="71" fillId="0" borderId="0" xfId="1" applyFont="1" applyAlignment="1" applyProtection="1">
      <alignment horizontal="center"/>
    </xf>
    <xf numFmtId="0" fontId="71" fillId="0" borderId="0" xfId="1" applyFont="1" applyFill="1" applyBorder="1" applyAlignment="1" applyProtection="1">
      <alignment horizontal="center"/>
    </xf>
    <xf numFmtId="0" fontId="31" fillId="0" borderId="0" xfId="1" applyFont="1" applyAlignment="1" applyProtection="1">
      <alignment horizontal="center"/>
    </xf>
    <xf numFmtId="0" fontId="31" fillId="0" borderId="0" xfId="1" applyFont="1" applyAlignment="1" applyProtection="1">
      <alignment horizontal="center" vertical="center"/>
    </xf>
    <xf numFmtId="0" fontId="71" fillId="0" borderId="0" xfId="1" applyFont="1" applyAlignment="1" applyProtection="1">
      <alignment horizontal="center"/>
    </xf>
    <xf numFmtId="0" fontId="71" fillId="0" borderId="0" xfId="1" applyFont="1" applyFill="1" applyBorder="1" applyAlignment="1" applyProtection="1">
      <alignment horizontal="center"/>
    </xf>
    <xf numFmtId="0" fontId="72" fillId="13" borderId="0" xfId="0" applyFont="1" applyFill="1"/>
    <xf numFmtId="0" fontId="73" fillId="13" borderId="0" xfId="1" applyFont="1" applyFill="1" applyAlignment="1" applyProtection="1">
      <alignment horizontal="left"/>
    </xf>
    <xf numFmtId="0" fontId="73" fillId="13" borderId="0" xfId="1" applyFont="1" applyFill="1" applyAlignment="1" applyProtection="1"/>
    <xf numFmtId="0" fontId="74" fillId="13" borderId="0" xfId="0" applyFont="1" applyFill="1"/>
    <xf numFmtId="0" fontId="11" fillId="13" borderId="0" xfId="0" applyFont="1" applyFill="1" applyAlignment="1">
      <alignment vertical="top" wrapText="1"/>
    </xf>
    <xf numFmtId="0" fontId="13" fillId="13" borderId="0" xfId="0" applyFont="1" applyFill="1" applyAlignment="1"/>
    <xf numFmtId="0" fontId="74" fillId="13" borderId="0" xfId="0" applyFont="1" applyFill="1" applyAlignment="1"/>
    <xf numFmtId="0" fontId="75" fillId="13" borderId="0" xfId="0" applyFont="1" applyFill="1" applyAlignment="1"/>
    <xf numFmtId="0" fontId="76" fillId="13" borderId="0" xfId="0" applyFont="1" applyFill="1" applyAlignment="1">
      <alignment horizontal="center"/>
    </xf>
    <xf numFmtId="0" fontId="14" fillId="13" borderId="0" xfId="0" applyFont="1" applyFill="1" applyAlignment="1">
      <alignment horizontal="center"/>
    </xf>
    <xf numFmtId="0" fontId="14" fillId="13" borderId="0" xfId="0" applyFont="1" applyFill="1"/>
    <xf numFmtId="0" fontId="72" fillId="13" borderId="0" xfId="0" applyFont="1" applyFill="1" applyAlignment="1">
      <alignment horizontal="left"/>
    </xf>
    <xf numFmtId="0" fontId="71" fillId="0" borderId="0" xfId="1" applyFont="1" applyFill="1" applyBorder="1" applyAlignment="1" applyProtection="1"/>
    <xf numFmtId="0" fontId="31" fillId="0" borderId="0" xfId="1" applyFont="1" applyAlignment="1" applyProtection="1">
      <alignment horizontal="center"/>
    </xf>
    <xf numFmtId="0" fontId="71" fillId="0" borderId="0" xfId="1" applyFont="1" applyAlignment="1" applyProtection="1">
      <alignment horizontal="center"/>
    </xf>
    <xf numFmtId="3" fontId="28" fillId="0" borderId="8" xfId="0" applyNumberFormat="1" applyFont="1" applyBorder="1" applyAlignment="1">
      <alignment horizontal="right"/>
    </xf>
    <xf numFmtId="3" fontId="28" fillId="0" borderId="23" xfId="0" applyNumberFormat="1" applyFont="1" applyBorder="1" applyAlignment="1">
      <alignment horizontal="right"/>
    </xf>
    <xf numFmtId="3" fontId="28" fillId="0" borderId="10" xfId="0" applyNumberFormat="1" applyFont="1" applyBorder="1" applyAlignment="1">
      <alignment horizontal="right"/>
    </xf>
    <xf numFmtId="3" fontId="28" fillId="0" borderId="22" xfId="0" applyNumberFormat="1" applyFont="1" applyBorder="1" applyAlignment="1">
      <alignment horizontal="right"/>
    </xf>
    <xf numFmtId="3" fontId="28" fillId="8" borderId="5" xfId="0" applyNumberFormat="1" applyFont="1" applyFill="1" applyBorder="1" applyAlignment="1">
      <alignment horizontal="right"/>
    </xf>
    <xf numFmtId="3" fontId="28" fillId="8" borderId="25" xfId="0" applyNumberFormat="1" applyFont="1" applyFill="1" applyBorder="1" applyAlignment="1">
      <alignment horizontal="right"/>
    </xf>
    <xf numFmtId="3" fontId="28" fillId="8" borderId="7" xfId="0" applyNumberFormat="1" applyFont="1" applyFill="1" applyBorder="1" applyAlignment="1">
      <alignment horizontal="right"/>
    </xf>
    <xf numFmtId="3" fontId="28" fillId="8" borderId="24" xfId="0" applyNumberFormat="1" applyFont="1" applyFill="1" applyBorder="1" applyAlignment="1">
      <alignment horizontal="right"/>
    </xf>
    <xf numFmtId="3" fontId="28" fillId="0" borderId="5" xfId="0" applyNumberFormat="1" applyFont="1" applyBorder="1" applyAlignment="1">
      <alignment horizontal="right"/>
    </xf>
    <xf numFmtId="3" fontId="28" fillId="0" borderId="25" xfId="0" applyNumberFormat="1" applyFont="1" applyBorder="1" applyAlignment="1">
      <alignment horizontal="right"/>
    </xf>
    <xf numFmtId="3" fontId="28" fillId="0" borderId="7" xfId="0" applyNumberFormat="1" applyFont="1" applyBorder="1" applyAlignment="1">
      <alignment horizontal="right"/>
    </xf>
    <xf numFmtId="3" fontId="28" fillId="0" borderId="24" xfId="0" applyNumberFormat="1" applyFont="1" applyBorder="1" applyAlignment="1">
      <alignment horizontal="right"/>
    </xf>
    <xf numFmtId="3" fontId="26" fillId="9" borderId="19" xfId="0" applyNumberFormat="1" applyFont="1" applyFill="1" applyBorder="1" applyAlignment="1">
      <alignment horizontal="right" vertical="center"/>
    </xf>
    <xf numFmtId="3" fontId="26" fillId="9" borderId="27" xfId="0" applyNumberFormat="1" applyFont="1" applyFill="1" applyBorder="1" applyAlignment="1">
      <alignment horizontal="right" vertical="center"/>
    </xf>
    <xf numFmtId="3" fontId="26" fillId="9" borderId="21" xfId="0" applyNumberFormat="1" applyFont="1" applyFill="1" applyBorder="1" applyAlignment="1">
      <alignment horizontal="right" vertical="center"/>
    </xf>
    <xf numFmtId="3" fontId="26" fillId="9" borderId="26" xfId="0" applyNumberFormat="1" applyFont="1" applyFill="1" applyBorder="1" applyAlignment="1">
      <alignment horizontal="right" vertical="center"/>
    </xf>
    <xf numFmtId="0" fontId="77" fillId="6" borderId="0" xfId="1" applyFont="1" applyFill="1" applyAlignment="1" applyProtection="1">
      <alignment horizontal="center"/>
    </xf>
    <xf numFmtId="0" fontId="78" fillId="6" borderId="0" xfId="1" applyFont="1" applyFill="1" applyAlignment="1" applyProtection="1">
      <alignment horizontal="center"/>
    </xf>
    <xf numFmtId="0" fontId="78" fillId="6" borderId="0" xfId="1" applyFont="1" applyFill="1" applyBorder="1" applyAlignment="1" applyProtection="1">
      <alignment horizontal="center"/>
    </xf>
    <xf numFmtId="0" fontId="73" fillId="13" borderId="0" xfId="1" applyFont="1" applyFill="1" applyAlignment="1" applyProtection="1">
      <alignment horizontal="left"/>
    </xf>
    <xf numFmtId="0" fontId="79" fillId="13" borderId="0" xfId="0" applyFont="1" applyFill="1" applyAlignment="1">
      <alignment horizontal="center"/>
    </xf>
    <xf numFmtId="0" fontId="80" fillId="13" borderId="0" xfId="0" applyFont="1" applyFill="1" applyAlignment="1">
      <alignment horizontal="center" vertical="top" wrapText="1"/>
    </xf>
    <xf numFmtId="0" fontId="79" fillId="13" borderId="0" xfId="0" quotePrefix="1" applyFont="1" applyFill="1" applyAlignment="1">
      <alignment horizontal="center"/>
    </xf>
    <xf numFmtId="0" fontId="81" fillId="13" borderId="0" xfId="0" applyFont="1" applyFill="1" applyAlignment="1">
      <alignment horizontal="center"/>
    </xf>
    <xf numFmtId="0" fontId="31" fillId="0" borderId="0" xfId="1" applyFont="1" applyFill="1" applyAlignment="1" applyProtection="1">
      <alignment horizontal="center"/>
    </xf>
    <xf numFmtId="0" fontId="82" fillId="0" borderId="0" xfId="1" applyFont="1" applyFill="1" applyAlignment="1" applyProtection="1">
      <alignment horizontal="center"/>
    </xf>
    <xf numFmtId="0" fontId="83" fillId="0" borderId="0" xfId="0" applyFont="1" applyFill="1" applyAlignment="1">
      <alignment horizontal="center"/>
    </xf>
    <xf numFmtId="0" fontId="0" fillId="0" borderId="0" xfId="0" applyFill="1" applyAlignment="1">
      <alignment horizontal="center"/>
    </xf>
    <xf numFmtId="0" fontId="84" fillId="0" borderId="0" xfId="0" applyFont="1" applyFill="1" applyAlignment="1">
      <alignment horizontal="center" vertical="center"/>
    </xf>
    <xf numFmtId="0" fontId="13" fillId="0" borderId="0" xfId="0" applyFont="1" applyFill="1" applyAlignment="1">
      <alignment horizontal="center"/>
    </xf>
    <xf numFmtId="0" fontId="47" fillId="0" borderId="0" xfId="0" applyFont="1" applyFill="1" applyAlignment="1">
      <alignment horizontal="left" wrapText="1"/>
    </xf>
    <xf numFmtId="0" fontId="87" fillId="0" borderId="0" xfId="0" applyFont="1" applyFill="1" applyAlignment="1">
      <alignment horizontal="center"/>
    </xf>
    <xf numFmtId="0" fontId="74" fillId="0" borderId="0" xfId="0" applyFont="1" applyFill="1" applyAlignment="1">
      <alignment horizontal="center"/>
    </xf>
    <xf numFmtId="0" fontId="85" fillId="0" borderId="0" xfId="0" applyFont="1" applyFill="1" applyAlignment="1">
      <alignment horizontal="center"/>
    </xf>
    <xf numFmtId="0" fontId="86" fillId="0" borderId="0" xfId="0" applyFont="1" applyFill="1" applyAlignment="1">
      <alignment horizontal="center" vertical="center"/>
    </xf>
    <xf numFmtId="0" fontId="88" fillId="10" borderId="0" xfId="0" applyFont="1" applyFill="1" applyBorder="1" applyAlignment="1">
      <alignment horizontal="center" vertical="center" shrinkToFit="1"/>
    </xf>
    <xf numFmtId="0" fontId="58" fillId="11" borderId="52" xfId="0" applyFont="1" applyFill="1" applyBorder="1" applyAlignment="1">
      <alignment horizontal="center"/>
    </xf>
    <xf numFmtId="0" fontId="58" fillId="11" borderId="0" xfId="0" applyFont="1" applyFill="1" applyBorder="1" applyAlignment="1">
      <alignment horizontal="center"/>
    </xf>
    <xf numFmtId="0" fontId="58" fillId="11" borderId="4" xfId="0" applyFont="1" applyFill="1" applyBorder="1" applyAlignment="1">
      <alignment horizontal="center"/>
    </xf>
    <xf numFmtId="0" fontId="59" fillId="11" borderId="52" xfId="0" applyFont="1" applyFill="1" applyBorder="1" applyAlignment="1">
      <alignment horizontal="center"/>
    </xf>
    <xf numFmtId="0" fontId="59" fillId="11" borderId="0" xfId="0" applyFont="1" applyFill="1" applyBorder="1" applyAlignment="1">
      <alignment horizontal="center"/>
    </xf>
    <xf numFmtId="0" fontId="59" fillId="11" borderId="4" xfId="0" applyFont="1" applyFill="1" applyBorder="1" applyAlignment="1">
      <alignment horizontal="center"/>
    </xf>
    <xf numFmtId="0" fontId="56" fillId="11" borderId="52" xfId="0" applyFont="1" applyFill="1" applyBorder="1" applyAlignment="1">
      <alignment horizontal="center"/>
    </xf>
    <xf numFmtId="0" fontId="56" fillId="11" borderId="0" xfId="0" applyFont="1" applyFill="1" applyBorder="1" applyAlignment="1">
      <alignment horizontal="center"/>
    </xf>
    <xf numFmtId="0" fontId="59" fillId="11" borderId="36" xfId="0" applyFont="1" applyFill="1" applyBorder="1" applyAlignment="1">
      <alignment horizontal="center"/>
    </xf>
    <xf numFmtId="0" fontId="59" fillId="11" borderId="41" xfId="0" applyFont="1" applyFill="1" applyBorder="1" applyAlignment="1">
      <alignment horizontal="center"/>
    </xf>
    <xf numFmtId="0" fontId="62" fillId="10" borderId="0" xfId="0" applyFont="1" applyFill="1" applyAlignment="1">
      <alignment horizontal="center" vertical="center" wrapText="1"/>
    </xf>
    <xf numFmtId="0" fontId="62" fillId="10" borderId="0" xfId="0" applyFont="1" applyFill="1" applyAlignment="1">
      <alignment horizontal="center" wrapText="1"/>
    </xf>
    <xf numFmtId="0" fontId="62" fillId="10" borderId="0" xfId="0" applyFont="1" applyFill="1" applyAlignment="1">
      <alignment horizontal="center" vertical="center" readingOrder="1"/>
    </xf>
    <xf numFmtId="0" fontId="42" fillId="11" borderId="52" xfId="0" applyFont="1" applyFill="1" applyBorder="1" applyAlignment="1">
      <alignment horizontal="center"/>
    </xf>
    <xf numFmtId="0" fontId="42" fillId="11" borderId="0" xfId="0" applyFont="1" applyFill="1" applyBorder="1" applyAlignment="1">
      <alignment horizontal="center"/>
    </xf>
    <xf numFmtId="0" fontId="42" fillId="11" borderId="4" xfId="0" applyFont="1" applyFill="1" applyBorder="1" applyAlignment="1">
      <alignment horizontal="center"/>
    </xf>
    <xf numFmtId="0" fontId="53" fillId="7" borderId="1" xfId="0" applyFont="1" applyFill="1" applyBorder="1" applyAlignment="1">
      <alignment horizontal="center" vertical="center" wrapText="1"/>
    </xf>
    <xf numFmtId="0" fontId="53" fillId="7" borderId="35" xfId="0" applyFont="1" applyFill="1" applyBorder="1" applyAlignment="1">
      <alignment horizontal="center" vertical="center" wrapText="1"/>
    </xf>
    <xf numFmtId="0" fontId="46" fillId="0" borderId="0" xfId="0" applyFont="1" applyAlignment="1">
      <alignment horizontal="center"/>
    </xf>
    <xf numFmtId="0" fontId="62" fillId="10" borderId="0" xfId="0" applyFont="1" applyFill="1" applyAlignment="1">
      <alignment horizontal="center" vertical="center"/>
    </xf>
    <xf numFmtId="0" fontId="31" fillId="0" borderId="0" xfId="1" applyFont="1" applyAlignment="1" applyProtection="1">
      <alignment horizontal="center"/>
    </xf>
    <xf numFmtId="0" fontId="21" fillId="11" borderId="52" xfId="0" applyFont="1" applyFill="1" applyBorder="1" applyAlignment="1">
      <alignment horizontal="center"/>
    </xf>
    <xf numFmtId="0" fontId="21" fillId="11" borderId="0" xfId="0" applyFont="1" applyFill="1" applyBorder="1" applyAlignment="1">
      <alignment horizontal="center"/>
    </xf>
    <xf numFmtId="0" fontId="71" fillId="0" borderId="0" xfId="1" applyFont="1" applyAlignment="1" applyProtection="1">
      <alignment horizontal="center" vertical="center"/>
    </xf>
    <xf numFmtId="0" fontId="31" fillId="0" borderId="0" xfId="1" applyFont="1" applyAlignment="1" applyProtection="1">
      <alignment horizontal="center" vertical="center"/>
    </xf>
    <xf numFmtId="0" fontId="31" fillId="0" borderId="4" xfId="1" applyFont="1" applyBorder="1" applyAlignment="1" applyProtection="1">
      <alignment horizontal="center" vertical="center"/>
    </xf>
    <xf numFmtId="0" fontId="42" fillId="11" borderId="36" xfId="0" applyFont="1" applyFill="1" applyBorder="1" applyAlignment="1">
      <alignment horizontal="center" vertical="center"/>
    </xf>
    <xf numFmtId="0" fontId="42" fillId="11" borderId="41" xfId="0" applyFont="1" applyFill="1" applyBorder="1" applyAlignment="1">
      <alignment horizontal="center" vertical="center"/>
    </xf>
    <xf numFmtId="0" fontId="42" fillId="11" borderId="50" xfId="0" applyFont="1" applyFill="1" applyBorder="1" applyAlignment="1">
      <alignment horizontal="center" vertical="center"/>
    </xf>
    <xf numFmtId="0" fontId="24" fillId="0" borderId="0" xfId="0" applyFont="1" applyBorder="1" applyAlignment="1">
      <alignment horizontal="left"/>
    </xf>
    <xf numFmtId="0" fontId="31" fillId="0" borderId="0" xfId="1" applyFont="1" applyBorder="1" applyAlignment="1" applyProtection="1">
      <alignment horizontal="center" vertical="center"/>
    </xf>
    <xf numFmtId="0" fontId="57" fillId="11" borderId="52" xfId="0" applyFont="1" applyFill="1" applyBorder="1" applyAlignment="1">
      <alignment horizontal="center"/>
    </xf>
    <xf numFmtId="0" fontId="57" fillId="11" borderId="0" xfId="0" applyFont="1" applyFill="1" applyBorder="1" applyAlignment="1">
      <alignment horizontal="center"/>
    </xf>
    <xf numFmtId="0" fontId="53" fillId="7" borderId="15" xfId="0" applyFont="1" applyFill="1" applyBorder="1" applyAlignment="1">
      <alignment horizontal="center" vertical="center" wrapText="1"/>
    </xf>
    <xf numFmtId="0" fontId="60" fillId="11" borderId="52" xfId="0" applyFont="1" applyFill="1" applyBorder="1" applyAlignment="1">
      <alignment horizontal="center"/>
    </xf>
    <xf numFmtId="0" fontId="60" fillId="11" borderId="0" xfId="0" applyFont="1" applyFill="1" applyBorder="1" applyAlignment="1">
      <alignment horizontal="center"/>
    </xf>
    <xf numFmtId="0" fontId="60" fillId="11" borderId="4" xfId="0" applyFont="1" applyFill="1" applyBorder="1" applyAlignment="1">
      <alignment horizontal="center"/>
    </xf>
    <xf numFmtId="0" fontId="63" fillId="11" borderId="52" xfId="0" applyFont="1" applyFill="1" applyBorder="1" applyAlignment="1">
      <alignment horizontal="center"/>
    </xf>
    <xf numFmtId="0" fontId="63" fillId="11" borderId="0" xfId="0" applyFont="1" applyFill="1" applyBorder="1" applyAlignment="1">
      <alignment horizontal="center"/>
    </xf>
    <xf numFmtId="0" fontId="63" fillId="11" borderId="4" xfId="0" applyFont="1" applyFill="1" applyBorder="1" applyAlignment="1">
      <alignment horizontal="center"/>
    </xf>
    <xf numFmtId="0" fontId="63" fillId="11" borderId="36" xfId="0" applyFont="1" applyFill="1" applyBorder="1" applyAlignment="1">
      <alignment horizontal="center"/>
    </xf>
    <xf numFmtId="0" fontId="63" fillId="11" borderId="41" xfId="0" applyFont="1" applyFill="1" applyBorder="1" applyAlignment="1">
      <alignment horizontal="center"/>
    </xf>
    <xf numFmtId="0" fontId="63" fillId="11" borderId="50" xfId="0" applyFont="1" applyFill="1" applyBorder="1" applyAlignment="1">
      <alignment horizontal="center"/>
    </xf>
    <xf numFmtId="0" fontId="23" fillId="0" borderId="3" xfId="0" applyFont="1" applyBorder="1" applyAlignment="1">
      <alignment horizontal="left" wrapText="1"/>
    </xf>
    <xf numFmtId="0" fontId="23" fillId="0" borderId="0" xfId="0" applyFont="1" applyBorder="1" applyAlignment="1">
      <alignment horizontal="left" wrapText="1"/>
    </xf>
    <xf numFmtId="0" fontId="59" fillId="11" borderId="50" xfId="0" applyFont="1" applyFill="1" applyBorder="1" applyAlignment="1">
      <alignment horizontal="center"/>
    </xf>
    <xf numFmtId="0" fontId="29" fillId="0" borderId="0" xfId="0" applyFont="1" applyFill="1" applyAlignment="1">
      <alignment horizontal="center"/>
    </xf>
    <xf numFmtId="0" fontId="63" fillId="11" borderId="36" xfId="0" applyFont="1" applyFill="1" applyBorder="1" applyAlignment="1">
      <alignment horizontal="center" vertical="center" wrapText="1"/>
    </xf>
    <xf numFmtId="0" fontId="63" fillId="11" borderId="41" xfId="0" applyFont="1" applyFill="1" applyBorder="1" applyAlignment="1">
      <alignment horizontal="center" vertical="center" wrapText="1"/>
    </xf>
    <xf numFmtId="0" fontId="63" fillId="11" borderId="50" xfId="0" applyFont="1" applyFill="1" applyBorder="1" applyAlignment="1">
      <alignment horizontal="center" vertical="center" wrapText="1"/>
    </xf>
    <xf numFmtId="0" fontId="23" fillId="0" borderId="0" xfId="0" applyFont="1" applyBorder="1" applyAlignment="1">
      <alignment horizontal="left"/>
    </xf>
    <xf numFmtId="0" fontId="0" fillId="0" borderId="0" xfId="0" applyAlignment="1">
      <alignment horizontal="left"/>
    </xf>
    <xf numFmtId="0" fontId="53" fillId="7" borderId="56" xfId="0" applyFont="1" applyFill="1" applyBorder="1" applyAlignment="1">
      <alignment horizontal="center" vertical="center" wrapText="1"/>
    </xf>
    <xf numFmtId="0" fontId="53" fillId="7" borderId="57" xfId="0" applyFont="1" applyFill="1" applyBorder="1" applyAlignment="1">
      <alignment horizontal="center" vertical="center" wrapText="1"/>
    </xf>
    <xf numFmtId="0" fontId="63" fillId="11" borderId="52" xfId="0" applyFont="1" applyFill="1" applyBorder="1" applyAlignment="1">
      <alignment horizontal="center" vertical="center"/>
    </xf>
    <xf numFmtId="0" fontId="63" fillId="11" borderId="0" xfId="0" applyFont="1" applyFill="1" applyBorder="1" applyAlignment="1">
      <alignment horizontal="center" vertical="center"/>
    </xf>
    <xf numFmtId="0" fontId="63" fillId="11" borderId="4" xfId="0" applyFont="1" applyFill="1" applyBorder="1" applyAlignment="1">
      <alignment horizontal="center" vertical="center"/>
    </xf>
    <xf numFmtId="0" fontId="89" fillId="10" borderId="0" xfId="0" applyFont="1" applyFill="1" applyAlignment="1">
      <alignment horizontal="center" wrapText="1"/>
    </xf>
    <xf numFmtId="0" fontId="62" fillId="10" borderId="0" xfId="0" applyFont="1" applyFill="1" applyAlignment="1">
      <alignment horizontal="center"/>
    </xf>
    <xf numFmtId="0" fontId="88" fillId="10" borderId="0" xfId="0" applyFont="1" applyFill="1" applyAlignment="1">
      <alignment horizontal="center" vertical="center" readingOrder="1"/>
    </xf>
    <xf numFmtId="0" fontId="88" fillId="10" borderId="0" xfId="0" applyFont="1" applyFill="1" applyAlignment="1">
      <alignment horizontal="center" vertical="center" wrapText="1" readingOrder="1"/>
    </xf>
    <xf numFmtId="0" fontId="90" fillId="4" borderId="5" xfId="0" applyFont="1" applyFill="1" applyBorder="1" applyAlignment="1">
      <alignment horizontal="left" vertical="center"/>
    </xf>
    <xf numFmtId="0" fontId="90" fillId="4" borderId="25" xfId="0" applyFont="1" applyFill="1" applyBorder="1" applyAlignment="1">
      <alignment horizontal="left" vertical="center"/>
    </xf>
    <xf numFmtId="0" fontId="18" fillId="7" borderId="29" xfId="0" applyFont="1" applyFill="1" applyBorder="1" applyAlignment="1">
      <alignment horizontal="center" vertical="center" wrapText="1"/>
    </xf>
    <xf numFmtId="0" fontId="18" fillId="7" borderId="32" xfId="0" applyFont="1" applyFill="1" applyBorder="1" applyAlignment="1">
      <alignment horizontal="center" vertical="center" wrapText="1"/>
    </xf>
    <xf numFmtId="0" fontId="26" fillId="0" borderId="8" xfId="0" applyFont="1" applyFill="1" applyBorder="1" applyAlignment="1">
      <alignment horizontal="left" vertical="top" wrapText="1"/>
    </xf>
    <xf numFmtId="0" fontId="26" fillId="0" borderId="23" xfId="0" applyFont="1" applyFill="1" applyBorder="1" applyAlignment="1">
      <alignment horizontal="left" vertical="top" wrapText="1"/>
    </xf>
    <xf numFmtId="0" fontId="90" fillId="0" borderId="5" xfId="0" applyFont="1" applyFill="1" applyBorder="1" applyAlignment="1">
      <alignment horizontal="left" vertical="center"/>
    </xf>
    <xf numFmtId="0" fontId="90" fillId="0" borderId="25" xfId="0" applyFont="1" applyFill="1" applyBorder="1" applyAlignment="1">
      <alignment horizontal="left" vertical="center"/>
    </xf>
    <xf numFmtId="0" fontId="26" fillId="0" borderId="5" xfId="0" applyFont="1" applyFill="1" applyBorder="1" applyAlignment="1">
      <alignment horizontal="left" vertical="center" wrapText="1"/>
    </xf>
    <xf numFmtId="0" fontId="26" fillId="0" borderId="25" xfId="0" applyFont="1" applyFill="1" applyBorder="1" applyAlignment="1">
      <alignment horizontal="left" vertical="center" wrapText="1"/>
    </xf>
    <xf numFmtId="0" fontId="90" fillId="0" borderId="35" xfId="0" applyFont="1" applyFill="1" applyBorder="1" applyAlignment="1">
      <alignment horizontal="left" vertical="center"/>
    </xf>
    <xf numFmtId="0" fontId="90" fillId="0" borderId="73" xfId="0" applyFont="1" applyFill="1" applyBorder="1" applyAlignment="1">
      <alignment horizontal="left" vertical="center"/>
    </xf>
    <xf numFmtId="0" fontId="26" fillId="0" borderId="8"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26" fillId="4" borderId="25" xfId="0" applyFont="1" applyFill="1" applyBorder="1" applyAlignment="1">
      <alignment horizontal="left" vertical="center" wrapText="1"/>
    </xf>
    <xf numFmtId="0" fontId="5" fillId="0" borderId="0" xfId="0" applyFont="1" applyFill="1" applyBorder="1" applyAlignment="1">
      <alignment horizontal="left" vertical="center"/>
    </xf>
    <xf numFmtId="0" fontId="26" fillId="4" borderId="35" xfId="0" applyFont="1" applyFill="1" applyBorder="1" applyAlignment="1">
      <alignment horizontal="left" vertical="center" wrapText="1"/>
    </xf>
    <xf numFmtId="0" fontId="26" fillId="4" borderId="73" xfId="0" applyFont="1" applyFill="1" applyBorder="1" applyAlignment="1">
      <alignment horizontal="left" vertical="center" wrapText="1"/>
    </xf>
    <xf numFmtId="0" fontId="18" fillId="7" borderId="45" xfId="0" applyFont="1" applyFill="1" applyBorder="1" applyAlignment="1">
      <alignment horizontal="center" vertical="center" wrapText="1"/>
    </xf>
    <xf numFmtId="0" fontId="18" fillId="7" borderId="48" xfId="0" applyFont="1" applyFill="1" applyBorder="1" applyAlignment="1">
      <alignment horizontal="center" vertical="center" wrapText="1"/>
    </xf>
    <xf numFmtId="0" fontId="9" fillId="0" borderId="0" xfId="0" applyFont="1" applyFill="1" applyBorder="1" applyAlignment="1">
      <alignment horizontal="center" vertical="center" wrapText="1" shrinkToFit="1"/>
    </xf>
    <xf numFmtId="0" fontId="26" fillId="4" borderId="19" xfId="0" applyFont="1" applyFill="1" applyBorder="1" applyAlignment="1">
      <alignment horizontal="left" vertical="center" wrapText="1"/>
    </xf>
    <xf numFmtId="0" fontId="26" fillId="4" borderId="27" xfId="0" applyFont="1" applyFill="1" applyBorder="1" applyAlignment="1">
      <alignment horizontal="left" vertical="center" wrapText="1"/>
    </xf>
    <xf numFmtId="0" fontId="88" fillId="10" borderId="0" xfId="0" applyFont="1" applyFill="1" applyAlignment="1">
      <alignment horizontal="center" vertical="center"/>
    </xf>
    <xf numFmtId="0" fontId="23" fillId="0" borderId="0" xfId="0" applyFont="1" applyBorder="1" applyAlignment="1">
      <alignment horizontal="left" vertical="top" wrapText="1"/>
    </xf>
    <xf numFmtId="0" fontId="23" fillId="0" borderId="0" xfId="0" applyFont="1" applyBorder="1" applyAlignment="1">
      <alignment horizontal="left" vertical="center" wrapText="1"/>
    </xf>
    <xf numFmtId="0" fontId="60" fillId="11" borderId="52" xfId="0" applyFont="1" applyFill="1" applyBorder="1" applyAlignment="1">
      <alignment horizontal="center" vertical="center"/>
    </xf>
    <xf numFmtId="0" fontId="60" fillId="11" borderId="0" xfId="0" applyFont="1" applyFill="1" applyBorder="1" applyAlignment="1">
      <alignment horizontal="center" vertical="center"/>
    </xf>
    <xf numFmtId="0" fontId="60" fillId="11" borderId="4" xfId="0" applyFont="1" applyFill="1" applyBorder="1" applyAlignment="1">
      <alignment horizontal="center" vertical="center"/>
    </xf>
    <xf numFmtId="0" fontId="70" fillId="11" borderId="52" xfId="0" applyFont="1" applyFill="1" applyBorder="1" applyAlignment="1">
      <alignment horizontal="center" vertical="center"/>
    </xf>
    <xf numFmtId="0" fontId="70" fillId="11" borderId="0" xfId="0" applyFont="1" applyFill="1" applyBorder="1" applyAlignment="1">
      <alignment horizontal="center" vertical="center"/>
    </xf>
    <xf numFmtId="0" fontId="70" fillId="11" borderId="4" xfId="0" applyFont="1" applyFill="1" applyBorder="1" applyAlignment="1">
      <alignment horizontal="center" vertical="center"/>
    </xf>
    <xf numFmtId="0" fontId="70" fillId="11" borderId="36" xfId="0" applyFont="1" applyFill="1" applyBorder="1" applyAlignment="1">
      <alignment horizontal="center" vertical="top"/>
    </xf>
    <xf numFmtId="0" fontId="0" fillId="0" borderId="41" xfId="0" applyBorder="1" applyAlignment="1">
      <alignment vertical="top"/>
    </xf>
    <xf numFmtId="0" fontId="0" fillId="0" borderId="50" xfId="0" applyBorder="1" applyAlignment="1">
      <alignment vertical="top"/>
    </xf>
    <xf numFmtId="0" fontId="18" fillId="0" borderId="1" xfId="0" applyFont="1" applyFill="1" applyBorder="1" applyAlignment="1">
      <alignment horizontal="left" vertical="center" wrapText="1"/>
    </xf>
    <xf numFmtId="0" fontId="18" fillId="0" borderId="68" xfId="0" applyFont="1" applyFill="1" applyBorder="1" applyAlignment="1">
      <alignment horizontal="left" vertical="center" wrapText="1"/>
    </xf>
    <xf numFmtId="0" fontId="37" fillId="0" borderId="0" xfId="0" applyFont="1" applyFill="1" applyBorder="1" applyAlignment="1">
      <alignment horizontal="center" vertical="center"/>
    </xf>
    <xf numFmtId="0" fontId="18" fillId="7" borderId="16" xfId="0" applyFont="1" applyFill="1" applyBorder="1" applyAlignment="1">
      <alignment horizontal="center" vertical="center"/>
    </xf>
    <xf numFmtId="0" fontId="18" fillId="7" borderId="18" xfId="0" applyFont="1" applyFill="1" applyBorder="1" applyAlignment="1">
      <alignment horizontal="center" vertical="center"/>
    </xf>
    <xf numFmtId="0" fontId="69" fillId="7" borderId="16" xfId="0" applyFont="1" applyFill="1" applyBorder="1" applyAlignment="1">
      <alignment horizontal="center" vertical="center"/>
    </xf>
    <xf numFmtId="0" fontId="69" fillId="7" borderId="18" xfId="0" applyFont="1" applyFill="1" applyBorder="1" applyAlignment="1">
      <alignment horizontal="center" vertical="center"/>
    </xf>
    <xf numFmtId="0" fontId="18" fillId="7" borderId="39" xfId="0" applyFont="1" applyFill="1" applyBorder="1" applyAlignment="1">
      <alignment horizontal="center" vertical="center" textRotation="90" wrapText="1"/>
    </xf>
    <xf numFmtId="0" fontId="18" fillId="7" borderId="49" xfId="0" applyFont="1" applyFill="1" applyBorder="1" applyAlignment="1">
      <alignment horizontal="center" vertical="center" textRotation="90" wrapText="1"/>
    </xf>
    <xf numFmtId="3" fontId="18" fillId="0" borderId="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4" borderId="2" xfId="0" applyNumberFormat="1" applyFont="1" applyFill="1" applyBorder="1" applyAlignment="1">
      <alignment horizontal="right" vertical="center" wrapText="1"/>
    </xf>
    <xf numFmtId="3" fontId="18" fillId="4" borderId="54" xfId="0" applyNumberFormat="1" applyFont="1" applyFill="1" applyBorder="1" applyAlignment="1">
      <alignment horizontal="right" vertical="center" wrapText="1"/>
    </xf>
    <xf numFmtId="0" fontId="26" fillId="0" borderId="5" xfId="0" applyFont="1" applyFill="1" applyBorder="1" applyAlignment="1">
      <alignment horizontal="left" vertical="top" wrapText="1"/>
    </xf>
    <xf numFmtId="0" fontId="26" fillId="0" borderId="6" xfId="0" applyFont="1" applyFill="1" applyBorder="1" applyAlignment="1">
      <alignment horizontal="left" vertical="top" wrapText="1"/>
    </xf>
    <xf numFmtId="0" fontId="26" fillId="0" borderId="7" xfId="0" applyFont="1" applyFill="1" applyBorder="1" applyAlignment="1">
      <alignment horizontal="left" vertical="top" wrapText="1"/>
    </xf>
    <xf numFmtId="0" fontId="51" fillId="0" borderId="0" xfId="0" applyFont="1" applyFill="1" applyBorder="1" applyAlignment="1">
      <alignment horizontal="center" vertical="center"/>
    </xf>
    <xf numFmtId="0" fontId="26" fillId="14" borderId="16" xfId="0" applyFont="1" applyFill="1" applyBorder="1" applyAlignment="1">
      <alignment horizontal="center" vertical="center"/>
    </xf>
    <xf numFmtId="0" fontId="26" fillId="14" borderId="30" xfId="0" applyFont="1" applyFill="1" applyBorder="1" applyAlignment="1">
      <alignment horizontal="center" vertical="center"/>
    </xf>
    <xf numFmtId="0" fontId="42" fillId="0" borderId="0" xfId="0" applyFont="1" applyAlignment="1">
      <alignment horizontal="center" vertical="center" wrapText="1"/>
    </xf>
    <xf numFmtId="0" fontId="26" fillId="12" borderId="74" xfId="0" applyFont="1" applyFill="1" applyBorder="1" applyAlignment="1">
      <alignment horizontal="center" vertical="center"/>
    </xf>
    <xf numFmtId="0" fontId="26" fillId="12" borderId="76" xfId="0" applyFont="1" applyFill="1" applyBorder="1" applyAlignment="1">
      <alignment horizontal="center" vertical="center"/>
    </xf>
    <xf numFmtId="0" fontId="26" fillId="12" borderId="16" xfId="0" applyFont="1" applyFill="1" applyBorder="1" applyAlignment="1">
      <alignment horizontal="center" vertical="center"/>
    </xf>
    <xf numFmtId="0" fontId="26" fillId="0" borderId="3" xfId="0" applyFont="1" applyFill="1" applyBorder="1" applyAlignment="1">
      <alignment horizontal="left" vertical="top" wrapText="1"/>
    </xf>
    <xf numFmtId="0" fontId="26" fillId="0" borderId="0" xfId="0" applyFont="1" applyAlignment="1">
      <alignment horizontal="left"/>
    </xf>
    <xf numFmtId="0" fontId="26" fillId="0" borderId="9" xfId="0" applyFont="1" applyFill="1" applyBorder="1" applyAlignment="1">
      <alignment horizontal="left" vertical="top" wrapText="1"/>
    </xf>
    <xf numFmtId="0" fontId="26" fillId="0" borderId="10" xfId="0" applyFont="1" applyFill="1" applyBorder="1" applyAlignment="1">
      <alignment horizontal="left" vertical="top" wrapText="1"/>
    </xf>
    <xf numFmtId="0" fontId="26" fillId="14" borderId="39" xfId="0" applyFont="1" applyFill="1" applyBorder="1" applyAlignment="1">
      <alignment horizontal="center" vertical="center"/>
    </xf>
    <xf numFmtId="0" fontId="26" fillId="14" borderId="3" xfId="0" applyFont="1" applyFill="1" applyBorder="1" applyAlignment="1">
      <alignment horizontal="center" vertical="center"/>
    </xf>
    <xf numFmtId="0" fontId="26" fillId="14" borderId="48" xfId="0" applyFont="1" applyFill="1" applyBorder="1" applyAlignment="1">
      <alignment horizontal="center" vertical="center"/>
    </xf>
    <xf numFmtId="3" fontId="18" fillId="0" borderId="2" xfId="0" applyNumberFormat="1" applyFont="1" applyFill="1" applyBorder="1" applyAlignment="1">
      <alignment horizontal="right" vertical="center" wrapText="1"/>
    </xf>
    <xf numFmtId="3" fontId="18" fillId="0" borderId="54" xfId="0" applyNumberFormat="1" applyFont="1" applyFill="1" applyBorder="1" applyAlignment="1">
      <alignment horizontal="right" vertical="center" wrapText="1"/>
    </xf>
    <xf numFmtId="3" fontId="18" fillId="4" borderId="35" xfId="0" applyNumberFormat="1" applyFont="1" applyFill="1" applyBorder="1" applyAlignment="1">
      <alignment horizontal="right" vertical="center" wrapText="1"/>
    </xf>
    <xf numFmtId="3" fontId="18" fillId="4" borderId="55" xfId="0" applyNumberFormat="1" applyFont="1" applyFill="1" applyBorder="1" applyAlignment="1">
      <alignment horizontal="right" vertical="center" wrapText="1"/>
    </xf>
    <xf numFmtId="0" fontId="18" fillId="7" borderId="39" xfId="0" applyFont="1" applyFill="1" applyBorder="1" applyAlignment="1">
      <alignment horizontal="center" vertical="center"/>
    </xf>
    <xf numFmtId="0" fontId="18" fillId="7" borderId="49" xfId="0" applyFont="1" applyFill="1" applyBorder="1" applyAlignment="1">
      <alignment horizontal="center" vertical="center"/>
    </xf>
    <xf numFmtId="3" fontId="18" fillId="7" borderId="39" xfId="0" applyNumberFormat="1" applyFont="1" applyFill="1" applyBorder="1" applyAlignment="1">
      <alignment horizontal="right" vertical="center"/>
    </xf>
    <xf numFmtId="3" fontId="18" fillId="7" borderId="49" xfId="0" applyNumberFormat="1" applyFont="1" applyFill="1" applyBorder="1" applyAlignment="1">
      <alignment horizontal="right" vertical="center"/>
    </xf>
    <xf numFmtId="0" fontId="18" fillId="0" borderId="0" xfId="0" applyFont="1" applyAlignment="1">
      <alignment horizontal="center" vertical="center" wrapText="1"/>
    </xf>
    <xf numFmtId="0" fontId="26" fillId="0" borderId="19" xfId="0" applyFont="1" applyFill="1" applyBorder="1" applyAlignment="1">
      <alignment horizontal="left" vertical="top" wrapText="1"/>
    </xf>
    <xf numFmtId="0" fontId="26" fillId="0" borderId="20"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12" borderId="39" xfId="0" applyFont="1" applyFill="1" applyBorder="1" applyAlignment="1">
      <alignment horizontal="center" vertical="center" wrapText="1"/>
    </xf>
    <xf numFmtId="0" fontId="26" fillId="12" borderId="40" xfId="0" applyFont="1" applyFill="1" applyBorder="1" applyAlignment="1">
      <alignment horizontal="center" vertical="center" wrapText="1"/>
    </xf>
    <xf numFmtId="0" fontId="26" fillId="12" borderId="49" xfId="0" applyFont="1" applyFill="1" applyBorder="1" applyAlignment="1">
      <alignment horizontal="center" vertical="center" wrapText="1"/>
    </xf>
    <xf numFmtId="0" fontId="26" fillId="0" borderId="0" xfId="0" applyFont="1" applyFill="1" applyBorder="1" applyAlignment="1">
      <alignment horizontal="left" vertical="top" wrapText="1"/>
    </xf>
    <xf numFmtId="0" fontId="26" fillId="12" borderId="41" xfId="0" applyFont="1" applyFill="1" applyBorder="1" applyAlignment="1">
      <alignment horizontal="center" vertical="center" wrapText="1"/>
    </xf>
    <xf numFmtId="0" fontId="26" fillId="12" borderId="50" xfId="0" applyFont="1" applyFill="1" applyBorder="1" applyAlignment="1">
      <alignment horizontal="center" vertical="center" wrapText="1"/>
    </xf>
    <xf numFmtId="0" fontId="42" fillId="0" borderId="41" xfId="0" applyFont="1" applyBorder="1" applyAlignment="1">
      <alignment horizontal="center" vertical="center" wrapText="1"/>
    </xf>
    <xf numFmtId="0" fontId="71" fillId="0" borderId="0" xfId="1" applyFont="1" applyAlignment="1" applyProtection="1">
      <alignment horizontal="center"/>
    </xf>
    <xf numFmtId="0" fontId="57" fillId="0" borderId="0" xfId="0" applyFont="1" applyFill="1" applyBorder="1" applyAlignment="1">
      <alignment horizontal="center"/>
    </xf>
    <xf numFmtId="0" fontId="88" fillId="10" borderId="0" xfId="0" applyFont="1" applyFill="1" applyAlignment="1">
      <alignment horizontal="center" vertical="center" wrapText="1"/>
    </xf>
    <xf numFmtId="0" fontId="60" fillId="8" borderId="52" xfId="0" applyFont="1" applyFill="1" applyBorder="1" applyAlignment="1">
      <alignment horizontal="center"/>
    </xf>
    <xf numFmtId="0" fontId="60" fillId="8" borderId="0" xfId="0" applyFont="1" applyFill="1" applyBorder="1" applyAlignment="1">
      <alignment horizontal="center"/>
    </xf>
    <xf numFmtId="0" fontId="60" fillId="8" borderId="4" xfId="0" applyFont="1" applyFill="1" applyBorder="1" applyAlignment="1">
      <alignment horizontal="center"/>
    </xf>
    <xf numFmtId="0" fontId="70" fillId="8" borderId="52" xfId="0" applyFont="1" applyFill="1" applyBorder="1" applyAlignment="1">
      <alignment horizontal="center" vertical="center"/>
    </xf>
    <xf numFmtId="0" fontId="70" fillId="8" borderId="0" xfId="0" applyFont="1" applyFill="1" applyBorder="1" applyAlignment="1">
      <alignment horizontal="center" vertical="center"/>
    </xf>
    <xf numFmtId="0" fontId="70" fillId="8" borderId="4" xfId="0" applyFont="1" applyFill="1" applyBorder="1" applyAlignment="1">
      <alignment horizontal="center" vertical="center"/>
    </xf>
    <xf numFmtId="0" fontId="70" fillId="8" borderId="36" xfId="0" applyFont="1" applyFill="1" applyBorder="1" applyAlignment="1">
      <alignment horizontal="center" vertical="center"/>
    </xf>
    <xf numFmtId="0" fontId="70" fillId="8" borderId="41" xfId="0" applyFont="1" applyFill="1" applyBorder="1" applyAlignment="1">
      <alignment horizontal="center" vertical="center"/>
    </xf>
    <xf numFmtId="0" fontId="70" fillId="8" borderId="50" xfId="0" applyFont="1" applyFill="1" applyBorder="1" applyAlignment="1">
      <alignment horizontal="center" vertical="center"/>
    </xf>
    <xf numFmtId="0" fontId="42" fillId="7" borderId="39" xfId="0" applyFont="1" applyFill="1" applyBorder="1" applyAlignment="1">
      <alignment horizontal="center" vertical="center"/>
    </xf>
    <xf numFmtId="0" fontId="42" fillId="7" borderId="49" xfId="0" applyFont="1" applyFill="1" applyBorder="1" applyAlignment="1">
      <alignment horizontal="center" vertical="center"/>
    </xf>
    <xf numFmtId="0" fontId="91" fillId="0" borderId="3" xfId="0" applyFont="1" applyFill="1" applyBorder="1" applyAlignment="1">
      <alignment horizontal="left" vertical="center" wrapText="1"/>
    </xf>
    <xf numFmtId="0" fontId="92" fillId="0" borderId="0" xfId="0" applyFont="1" applyAlignment="1">
      <alignment horizontal="center" vertical="center" wrapText="1"/>
    </xf>
    <xf numFmtId="0" fontId="69" fillId="7" borderId="39" xfId="0" applyFont="1" applyFill="1" applyBorder="1" applyAlignment="1">
      <alignment horizontal="center" vertical="center"/>
    </xf>
    <xf numFmtId="0" fontId="69" fillId="7" borderId="49" xfId="0" applyFont="1" applyFill="1" applyBorder="1" applyAlignment="1">
      <alignment horizontal="center" vertical="center"/>
    </xf>
    <xf numFmtId="0" fontId="91" fillId="0" borderId="3" xfId="0" applyFont="1" applyFill="1" applyBorder="1" applyAlignment="1">
      <alignment horizontal="left" vertical="top" wrapText="1"/>
    </xf>
    <xf numFmtId="0" fontId="93" fillId="0" borderId="3" xfId="0" applyFont="1" applyFill="1" applyBorder="1" applyAlignment="1">
      <alignment horizontal="left" vertical="top" wrapText="1"/>
    </xf>
    <xf numFmtId="0" fontId="18" fillId="0" borderId="0" xfId="0" applyFont="1" applyAlignment="1">
      <alignment horizontal="left"/>
    </xf>
    <xf numFmtId="0" fontId="57" fillId="8" borderId="52" xfId="0" applyFont="1" applyFill="1" applyBorder="1" applyAlignment="1">
      <alignment horizontal="center"/>
    </xf>
    <xf numFmtId="0" fontId="57" fillId="8" borderId="0" xfId="0" applyFont="1" applyFill="1" applyBorder="1" applyAlignment="1">
      <alignment horizontal="center"/>
    </xf>
    <xf numFmtId="0" fontId="42" fillId="7" borderId="39" xfId="0" applyFont="1" applyFill="1" applyBorder="1" applyAlignment="1">
      <alignment horizontal="center" vertical="center" wrapText="1"/>
    </xf>
    <xf numFmtId="0" fontId="42" fillId="7" borderId="49" xfId="0" applyFont="1" applyFill="1" applyBorder="1" applyAlignment="1">
      <alignment horizontal="center" vertical="center" wrapText="1"/>
    </xf>
    <xf numFmtId="0" fontId="60" fillId="8" borderId="64" xfId="0" applyFont="1" applyFill="1" applyBorder="1" applyAlignment="1">
      <alignment horizontal="center"/>
    </xf>
    <xf numFmtId="0" fontId="60" fillId="8" borderId="65" xfId="0" applyFont="1" applyFill="1" applyBorder="1" applyAlignment="1">
      <alignment horizontal="center"/>
    </xf>
    <xf numFmtId="0" fontId="60" fillId="8" borderId="60" xfId="0" applyFont="1" applyFill="1" applyBorder="1" applyAlignment="1">
      <alignment horizontal="center" vertical="center" wrapText="1"/>
    </xf>
    <xf numFmtId="0" fontId="60" fillId="8" borderId="79" xfId="0" applyFont="1" applyFill="1" applyBorder="1" applyAlignment="1">
      <alignment horizontal="center" vertical="center" wrapText="1"/>
    </xf>
    <xf numFmtId="0" fontId="30" fillId="0" borderId="0" xfId="0" applyFont="1" applyBorder="1" applyAlignment="1">
      <alignment horizontal="left" wrapText="1"/>
    </xf>
    <xf numFmtId="0" fontId="70" fillId="8" borderId="66" xfId="0" applyFont="1" applyFill="1" applyBorder="1" applyAlignment="1">
      <alignment horizontal="center" vertical="top" wrapText="1"/>
    </xf>
    <xf numFmtId="0" fontId="70" fillId="8" borderId="60" xfId="0" applyFont="1" applyFill="1" applyBorder="1" applyAlignment="1">
      <alignment horizontal="center" vertical="top" wrapText="1"/>
    </xf>
    <xf numFmtId="0" fontId="70" fillId="8" borderId="79" xfId="0" applyFont="1" applyFill="1" applyBorder="1" applyAlignment="1">
      <alignment horizontal="center" vertical="top" wrapText="1"/>
    </xf>
    <xf numFmtId="0" fontId="18" fillId="0" borderId="56" xfId="0" applyFont="1" applyBorder="1" applyAlignment="1">
      <alignment horizontal="center" vertical="center" textRotation="90"/>
    </xf>
    <xf numFmtId="0" fontId="18" fillId="0" borderId="80" xfId="0" applyFont="1" applyBorder="1" applyAlignment="1">
      <alignment horizontal="center" vertical="center" textRotation="90"/>
    </xf>
    <xf numFmtId="0" fontId="18" fillId="0" borderId="52" xfId="0" applyFont="1" applyBorder="1" applyAlignment="1">
      <alignment horizontal="center" vertical="center" textRotation="90"/>
    </xf>
    <xf numFmtId="0" fontId="18" fillId="0" borderId="36" xfId="0" applyFont="1" applyBorder="1" applyAlignment="1">
      <alignment horizontal="center" vertical="center" textRotation="90"/>
    </xf>
    <xf numFmtId="0" fontId="18" fillId="7" borderId="68" xfId="0" applyFont="1" applyFill="1" applyBorder="1" applyAlignment="1">
      <alignment horizontal="center" vertical="center"/>
    </xf>
    <xf numFmtId="0" fontId="18" fillId="7" borderId="71" xfId="0" applyFont="1" applyFill="1" applyBorder="1" applyAlignment="1">
      <alignment horizontal="center" vertical="center"/>
    </xf>
    <xf numFmtId="0" fontId="18" fillId="7" borderId="16" xfId="0" applyFont="1" applyFill="1" applyBorder="1" applyAlignment="1">
      <alignment horizontal="center"/>
    </xf>
    <xf numFmtId="0" fontId="18" fillId="7" borderId="18" xfId="0" applyFont="1" applyFill="1" applyBorder="1" applyAlignment="1">
      <alignment horizontal="center"/>
    </xf>
    <xf numFmtId="0" fontId="18" fillId="7" borderId="51" xfId="0" applyFont="1" applyFill="1" applyBorder="1" applyAlignment="1">
      <alignment horizontal="center"/>
    </xf>
    <xf numFmtId="0" fontId="18" fillId="7" borderId="67" xfId="0" applyFont="1" applyFill="1" applyBorder="1" applyAlignment="1">
      <alignment horizontal="center"/>
    </xf>
    <xf numFmtId="3" fontId="18" fillId="9" borderId="74" xfId="0" applyNumberFormat="1" applyFont="1" applyFill="1" applyBorder="1" applyAlignment="1">
      <alignment horizontal="center" vertical="center"/>
    </xf>
    <xf numFmtId="3" fontId="18" fillId="9" borderId="77" xfId="0" applyNumberFormat="1" applyFont="1" applyFill="1" applyBorder="1" applyAlignment="1">
      <alignment horizontal="center" vertical="center"/>
    </xf>
    <xf numFmtId="0" fontId="18" fillId="7" borderId="56" xfId="0" applyFont="1" applyFill="1" applyBorder="1" applyAlignment="1">
      <alignment horizontal="center" vertical="center"/>
    </xf>
    <xf numFmtId="0" fontId="18" fillId="7" borderId="57" xfId="0" applyFont="1" applyFill="1" applyBorder="1" applyAlignment="1">
      <alignment horizontal="center" vertical="center"/>
    </xf>
    <xf numFmtId="181" fontId="18" fillId="9" borderId="78" xfId="0" applyNumberFormat="1" applyFont="1" applyFill="1" applyBorder="1" applyAlignment="1">
      <alignment horizontal="center" vertical="center"/>
    </xf>
    <xf numFmtId="181" fontId="18" fillId="9" borderId="77" xfId="0" applyNumberFormat="1" applyFont="1" applyFill="1" applyBorder="1" applyAlignment="1">
      <alignment horizontal="center" vertical="center"/>
    </xf>
    <xf numFmtId="0" fontId="18" fillId="7" borderId="39" xfId="0" applyFont="1" applyFill="1" applyBorder="1" applyAlignment="1">
      <alignment horizontal="center" textRotation="22"/>
    </xf>
    <xf numFmtId="0" fontId="18" fillId="7" borderId="49" xfId="0" applyFont="1" applyFill="1" applyBorder="1" applyAlignment="1">
      <alignment horizontal="center" textRotation="22"/>
    </xf>
    <xf numFmtId="0" fontId="53" fillId="0" borderId="8" xfId="0" applyFont="1" applyFill="1" applyBorder="1" applyAlignment="1">
      <alignment horizontal="center" wrapText="1"/>
    </xf>
    <xf numFmtId="0" fontId="53" fillId="0" borderId="23" xfId="0" applyFont="1" applyFill="1" applyBorder="1" applyAlignment="1">
      <alignment horizontal="center" wrapText="1"/>
    </xf>
    <xf numFmtId="0" fontId="53" fillId="8" borderId="5" xfId="0" applyFont="1" applyFill="1" applyBorder="1" applyAlignment="1">
      <alignment horizontal="center" wrapText="1"/>
    </xf>
    <xf numFmtId="0" fontId="53" fillId="8" borderId="25" xfId="0" applyFont="1" applyFill="1" applyBorder="1" applyAlignment="1">
      <alignment horizontal="center" wrapText="1"/>
    </xf>
    <xf numFmtId="181" fontId="18" fillId="9" borderId="74" xfId="0" applyNumberFormat="1" applyFont="1" applyFill="1" applyBorder="1" applyAlignment="1">
      <alignment horizontal="center" vertical="center"/>
    </xf>
    <xf numFmtId="181" fontId="18" fillId="9" borderId="76" xfId="0" applyNumberFormat="1" applyFont="1" applyFill="1" applyBorder="1" applyAlignment="1">
      <alignment horizontal="center" vertical="center"/>
    </xf>
    <xf numFmtId="181" fontId="18" fillId="9" borderId="16" xfId="0" applyNumberFormat="1" applyFont="1" applyFill="1" applyBorder="1" applyAlignment="1">
      <alignment horizontal="center" vertical="center"/>
    </xf>
    <xf numFmtId="181" fontId="18" fillId="9" borderId="18" xfId="0" applyNumberFormat="1" applyFont="1" applyFill="1" applyBorder="1" applyAlignment="1">
      <alignment horizontal="center" vertical="center"/>
    </xf>
    <xf numFmtId="0" fontId="18" fillId="0" borderId="45" xfId="0" applyFont="1" applyBorder="1" applyAlignment="1">
      <alignment horizontal="center" vertical="center" textRotation="90"/>
    </xf>
    <xf numFmtId="0" fontId="18" fillId="7" borderId="8" xfId="0" applyFont="1" applyFill="1" applyBorder="1" applyAlignment="1">
      <alignment horizontal="center" vertical="center"/>
    </xf>
    <xf numFmtId="0" fontId="18" fillId="7" borderId="10" xfId="0" applyFont="1" applyFill="1" applyBorder="1" applyAlignment="1">
      <alignment horizontal="center" vertical="center"/>
    </xf>
    <xf numFmtId="0" fontId="18" fillId="7" borderId="42" xfId="0" applyFont="1" applyFill="1" applyBorder="1" applyAlignment="1">
      <alignment horizontal="center" vertical="center"/>
    </xf>
    <xf numFmtId="0" fontId="18" fillId="7" borderId="44" xfId="0" applyFont="1" applyFill="1" applyBorder="1" applyAlignment="1">
      <alignment horizontal="center" vertical="center"/>
    </xf>
    <xf numFmtId="0" fontId="53" fillId="0" borderId="5" xfId="0" applyFont="1" applyFill="1" applyBorder="1" applyAlignment="1">
      <alignment horizontal="center" wrapText="1"/>
    </xf>
    <xf numFmtId="0" fontId="53" fillId="0" borderId="25" xfId="0" applyFont="1" applyFill="1" applyBorder="1" applyAlignment="1">
      <alignment horizontal="center" wrapText="1"/>
    </xf>
    <xf numFmtId="181" fontId="18" fillId="9" borderId="36" xfId="0" applyNumberFormat="1" applyFont="1" applyFill="1" applyBorder="1" applyAlignment="1">
      <alignment horizontal="center" vertical="center"/>
    </xf>
    <xf numFmtId="181" fontId="18" fillId="9" borderId="50" xfId="0" applyNumberFormat="1" applyFont="1" applyFill="1" applyBorder="1" applyAlignment="1">
      <alignment horizontal="center" vertical="center"/>
    </xf>
    <xf numFmtId="0" fontId="53" fillId="9" borderId="19" xfId="0" applyFont="1" applyFill="1" applyBorder="1" applyAlignment="1">
      <alignment horizontal="center" vertical="center" wrapText="1"/>
    </xf>
    <xf numFmtId="0" fontId="53" fillId="9" borderId="27" xfId="0" applyFont="1" applyFill="1" applyBorder="1" applyAlignment="1">
      <alignment horizontal="center" vertical="center" wrapText="1"/>
    </xf>
    <xf numFmtId="0" fontId="53" fillId="9" borderId="74" xfId="0" applyFont="1" applyFill="1" applyBorder="1" applyAlignment="1">
      <alignment horizontal="center" vertical="center" wrapText="1"/>
    </xf>
    <xf numFmtId="0" fontId="53" fillId="9" borderId="77" xfId="0" applyFont="1" applyFill="1" applyBorder="1" applyAlignment="1">
      <alignment horizontal="center" vertical="center" wrapText="1"/>
    </xf>
    <xf numFmtId="0" fontId="94" fillId="10" borderId="0" xfId="0" applyFont="1" applyFill="1" applyBorder="1" applyAlignment="1">
      <alignment horizontal="center" vertical="center"/>
    </xf>
    <xf numFmtId="0" fontId="95" fillId="10" borderId="0" xfId="0" applyFont="1" applyFill="1" applyBorder="1" applyAlignment="1">
      <alignment horizontal="center" vertical="center" wrapText="1"/>
    </xf>
    <xf numFmtId="0" fontId="37" fillId="0" borderId="0" xfId="0" applyFont="1" applyAlignment="1">
      <alignment horizontal="center"/>
    </xf>
    <xf numFmtId="0" fontId="53" fillId="7" borderId="11"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60" fillId="0" borderId="0" xfId="0" applyFont="1" applyFill="1" applyBorder="1" applyAlignment="1">
      <alignment horizontal="center"/>
    </xf>
    <xf numFmtId="0" fontId="70" fillId="0" borderId="0" xfId="0" applyFont="1" applyFill="1" applyBorder="1" applyAlignment="1">
      <alignment horizontal="center" vertical="center"/>
    </xf>
    <xf numFmtId="0" fontId="28" fillId="4" borderId="39" xfId="0" applyFont="1" applyFill="1" applyBorder="1" applyAlignment="1">
      <alignment horizontal="left" wrapText="1"/>
    </xf>
    <xf numFmtId="0" fontId="28" fillId="4" borderId="40" xfId="0" applyFont="1" applyFill="1" applyBorder="1" applyAlignment="1">
      <alignment horizontal="left" wrapText="1"/>
    </xf>
    <xf numFmtId="0" fontId="28" fillId="4" borderId="49" xfId="0" applyFont="1" applyFill="1" applyBorder="1" applyAlignment="1">
      <alignment horizontal="left" wrapText="1"/>
    </xf>
    <xf numFmtId="0" fontId="28" fillId="0" borderId="39" xfId="0" applyFont="1" applyFill="1" applyBorder="1" applyAlignment="1">
      <alignment horizontal="left" vertical="center" wrapText="1"/>
    </xf>
    <xf numFmtId="0" fontId="28" fillId="0" borderId="40"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42" fillId="4" borderId="39" xfId="0" applyFont="1" applyFill="1" applyBorder="1" applyAlignment="1">
      <alignment horizontal="center" vertical="center"/>
    </xf>
    <xf numFmtId="0" fontId="42" fillId="4" borderId="40" xfId="0" applyFont="1" applyFill="1" applyBorder="1" applyAlignment="1">
      <alignment horizontal="center" vertical="center"/>
    </xf>
    <xf numFmtId="0" fontId="42" fillId="4" borderId="49" xfId="0" applyFont="1" applyFill="1" applyBorder="1" applyAlignment="1">
      <alignment horizontal="center" vertical="center"/>
    </xf>
    <xf numFmtId="0" fontId="28" fillId="4" borderId="39" xfId="0" applyFont="1" applyFill="1" applyBorder="1" applyAlignment="1">
      <alignment horizontal="left" vertical="center" wrapText="1"/>
    </xf>
    <xf numFmtId="0" fontId="28" fillId="4" borderId="40" xfId="0" applyFont="1" applyFill="1" applyBorder="1" applyAlignment="1">
      <alignment horizontal="left" vertical="center" wrapText="1"/>
    </xf>
    <xf numFmtId="0" fontId="28" fillId="4" borderId="49" xfId="0" applyFont="1" applyFill="1" applyBorder="1" applyAlignment="1">
      <alignment horizontal="left" vertical="center" wrapText="1"/>
    </xf>
    <xf numFmtId="0" fontId="28" fillId="0" borderId="39" xfId="0" applyFont="1" applyFill="1" applyBorder="1" applyAlignment="1">
      <alignment horizontal="left" vertical="center"/>
    </xf>
    <xf numFmtId="0" fontId="28" fillId="0" borderId="40" xfId="0" applyFont="1" applyFill="1" applyBorder="1" applyAlignment="1">
      <alignment horizontal="left" vertical="center"/>
    </xf>
    <xf numFmtId="0" fontId="28" fillId="0" borderId="49" xfId="0" applyFont="1" applyFill="1" applyBorder="1" applyAlignment="1">
      <alignment horizontal="left" vertical="center"/>
    </xf>
    <xf numFmtId="0" fontId="28" fillId="0" borderId="39" xfId="0" applyFont="1" applyFill="1" applyBorder="1" applyAlignment="1">
      <alignment horizontal="left" wrapText="1"/>
    </xf>
    <xf numFmtId="0" fontId="28" fillId="0" borderId="40" xfId="0" applyFont="1" applyFill="1" applyBorder="1" applyAlignment="1">
      <alignment horizontal="left" wrapText="1"/>
    </xf>
    <xf numFmtId="0" fontId="28" fillId="0" borderId="49" xfId="0" applyFont="1" applyFill="1" applyBorder="1" applyAlignment="1">
      <alignment horizontal="left" wrapText="1"/>
    </xf>
    <xf numFmtId="0" fontId="28" fillId="0" borderId="0" xfId="0" applyFont="1" applyFill="1" applyBorder="1" applyAlignment="1">
      <alignment horizontal="center"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8" fillId="0" borderId="49" xfId="0" applyFont="1" applyBorder="1" applyAlignment="1">
      <alignment horizontal="left" vertical="center" wrapText="1"/>
    </xf>
    <xf numFmtId="0" fontId="28" fillId="4" borderId="39" xfId="0" applyFont="1" applyFill="1" applyBorder="1" applyAlignment="1">
      <alignment horizontal="justify" vertical="center" wrapText="1"/>
    </xf>
    <xf numFmtId="0" fontId="28" fillId="4" borderId="40" xfId="0" applyFont="1" applyFill="1" applyBorder="1" applyAlignment="1">
      <alignment horizontal="justify" vertical="center" wrapText="1"/>
    </xf>
    <xf numFmtId="0" fontId="28" fillId="4" borderId="49" xfId="0" applyFont="1" applyFill="1" applyBorder="1" applyAlignment="1">
      <alignment horizontal="justify" vertical="center" wrapText="1"/>
    </xf>
    <xf numFmtId="0" fontId="28" fillId="0" borderId="39" xfId="0" applyFont="1" applyFill="1" applyBorder="1" applyAlignment="1">
      <alignment horizontal="justify" vertical="center" wrapText="1"/>
    </xf>
    <xf numFmtId="0" fontId="28" fillId="0" borderId="40" xfId="0" applyFont="1" applyFill="1" applyBorder="1" applyAlignment="1">
      <alignment horizontal="justify" vertical="center" wrapText="1"/>
    </xf>
    <xf numFmtId="0" fontId="28" fillId="0" borderId="49" xfId="0" applyFont="1" applyFill="1" applyBorder="1" applyAlignment="1">
      <alignment horizontal="justify" vertical="center" wrapText="1"/>
    </xf>
    <xf numFmtId="0" fontId="57" fillId="8" borderId="4" xfId="0" applyFont="1" applyFill="1" applyBorder="1" applyAlignment="1">
      <alignment horizontal="center"/>
    </xf>
    <xf numFmtId="0" fontId="96" fillId="8" borderId="52" xfId="0" applyFont="1" applyFill="1" applyBorder="1" applyAlignment="1">
      <alignment horizontal="center" vertical="center"/>
    </xf>
    <xf numFmtId="0" fontId="96" fillId="8" borderId="0" xfId="0" applyFont="1" applyFill="1" applyBorder="1" applyAlignment="1">
      <alignment horizontal="center" vertical="center"/>
    </xf>
    <xf numFmtId="0" fontId="96" fillId="8" borderId="4" xfId="0" applyFont="1" applyFill="1" applyBorder="1" applyAlignment="1">
      <alignment horizontal="center" vertical="center"/>
    </xf>
    <xf numFmtId="0" fontId="96" fillId="8" borderId="36" xfId="0" applyFont="1" applyFill="1" applyBorder="1" applyAlignment="1">
      <alignment horizontal="center" vertical="center"/>
    </xf>
    <xf numFmtId="0" fontId="96" fillId="8" borderId="41" xfId="0" applyFont="1" applyFill="1" applyBorder="1" applyAlignment="1">
      <alignment horizontal="center" vertical="center"/>
    </xf>
    <xf numFmtId="0" fontId="96" fillId="8" borderId="50" xfId="0" applyFont="1" applyFill="1" applyBorder="1" applyAlignment="1">
      <alignment horizontal="center" vertical="center"/>
    </xf>
    <xf numFmtId="0" fontId="31" fillId="0" borderId="0" xfId="1" applyFont="1" applyFill="1" applyBorder="1" applyAlignment="1" applyProtection="1">
      <alignment horizontal="center"/>
    </xf>
  </cellXfs>
  <cellStyles count="4">
    <cellStyle name="Lien hypertexte" xfId="1" builtinId="8"/>
    <cellStyle name="Milliers" xfId="3" builtinId="3"/>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fr-FR"/>
              <a:t>DISTRIBUIÇÃO DA FROTA EM RONDÔNIA - 2010</a:t>
            </a:r>
          </a:p>
        </c:rich>
      </c:tx>
      <c:layout>
        <c:manualLayout>
          <c:xMode val="edge"/>
          <c:yMode val="edge"/>
          <c:x val="0.14788851843969955"/>
          <c:y val="4.3956043956043959E-2"/>
        </c:manualLayout>
      </c:layout>
      <c:overlay val="0"/>
    </c:title>
    <c:autoTitleDeleted val="0"/>
    <c:view3D>
      <c:rotX val="15"/>
      <c:rotY val="20"/>
      <c:depthPercent val="100"/>
      <c:rAngAx val="1"/>
    </c:view3D>
    <c:floor>
      <c:thickness val="0"/>
      <c:spPr>
        <a:solidFill>
          <a:schemeClr val="tx1"/>
        </a:solidFill>
      </c:spPr>
    </c:floor>
    <c:sideWall>
      <c:thickness val="0"/>
      <c:spPr>
        <a:solidFill>
          <a:schemeClr val="accent3">
            <a:lumMod val="40000"/>
            <a:lumOff val="60000"/>
          </a:schemeClr>
        </a:solidFill>
      </c:spPr>
    </c:sideWall>
    <c:backWall>
      <c:thickness val="0"/>
      <c:spPr>
        <a:solidFill>
          <a:schemeClr val="accent3">
            <a:lumMod val="40000"/>
            <a:lumOff val="60000"/>
          </a:schemeClr>
        </a:solidFill>
      </c:spPr>
    </c:backWall>
    <c:plotArea>
      <c:layout>
        <c:manualLayout>
          <c:layoutTarget val="inner"/>
          <c:xMode val="edge"/>
          <c:yMode val="edge"/>
          <c:x val="4.2813721075160231E-2"/>
          <c:y val="0.17773515915708968"/>
          <c:w val="0.95256467291675195"/>
          <c:h val="0.51708633231858803"/>
        </c:manualLayout>
      </c:layout>
      <c:bar3DChart>
        <c:barDir val="col"/>
        <c:grouping val="clustered"/>
        <c:varyColors val="0"/>
        <c:ser>
          <c:idx val="0"/>
          <c:order val="0"/>
          <c:spPr>
            <a:solidFill>
              <a:srgbClr val="4F81BD"/>
            </a:solidFill>
          </c:spPr>
          <c:invertIfNegative val="0"/>
          <c:dLbls>
            <c:dLbl>
              <c:idx val="0"/>
              <c:layout>
                <c:manualLayout>
                  <c:x val="0"/>
                  <c:y val="-3.1620553359683792E-2"/>
                </c:manualLayout>
              </c:layout>
              <c:showLegendKey val="0"/>
              <c:showVal val="1"/>
              <c:showCatName val="0"/>
              <c:showSerName val="0"/>
              <c:showPercent val="0"/>
              <c:showBubbleSize val="0"/>
            </c:dLbl>
            <c:dLbl>
              <c:idx val="1"/>
              <c:layout>
                <c:manualLayout>
                  <c:x val="1.5255714394923936E-2"/>
                  <c:y val="-3.0462357767724331E-2"/>
                </c:manualLayout>
              </c:layout>
              <c:showLegendKey val="0"/>
              <c:showVal val="1"/>
              <c:showCatName val="0"/>
              <c:showSerName val="0"/>
              <c:showPercent val="0"/>
              <c:showBubbleSize val="0"/>
            </c:dLbl>
            <c:dLbl>
              <c:idx val="2"/>
              <c:layout>
                <c:manualLayout>
                  <c:x val="1.2944983818770265E-2"/>
                  <c:y val="-4.1388688486511678E-2"/>
                </c:manualLayout>
              </c:layout>
              <c:showLegendKey val="0"/>
              <c:showVal val="1"/>
              <c:showCatName val="0"/>
              <c:showSerName val="0"/>
              <c:showPercent val="0"/>
              <c:showBubbleSize val="0"/>
            </c:dLbl>
            <c:dLbl>
              <c:idx val="3"/>
              <c:layout>
                <c:manualLayout>
                  <c:x val="2.3108030040439051E-3"/>
                  <c:y val="-3.1620553359683841E-2"/>
                </c:manualLayout>
              </c:layout>
              <c:showLegendKey val="0"/>
              <c:showVal val="1"/>
              <c:showCatName val="0"/>
              <c:showSerName val="0"/>
              <c:showPercent val="0"/>
              <c:showBubbleSize val="0"/>
            </c:dLbl>
            <c:dLbl>
              <c:idx val="4"/>
              <c:layout>
                <c:manualLayout>
                  <c:x val="0"/>
                  <c:y val="-2.1080368906455888E-2"/>
                </c:manualLayout>
              </c:layout>
              <c:showLegendKey val="0"/>
              <c:showVal val="1"/>
              <c:showCatName val="0"/>
              <c:showSerName val="0"/>
              <c:showPercent val="0"/>
              <c:showBubbleSize val="0"/>
            </c:dLbl>
            <c:dLbl>
              <c:idx val="5"/>
              <c:layout>
                <c:manualLayout>
                  <c:x val="2.3108030040439051E-3"/>
                  <c:y val="-4.14448735482092E-2"/>
                </c:manualLayout>
              </c:layout>
              <c:showLegendKey val="0"/>
              <c:showVal val="1"/>
              <c:showCatName val="0"/>
              <c:showSerName val="0"/>
              <c:showPercent val="0"/>
              <c:showBubbleSize val="0"/>
            </c:dLbl>
            <c:dLbl>
              <c:idx val="6"/>
              <c:layout>
                <c:manualLayout>
                  <c:x val="6.9324090121318004E-3"/>
                  <c:y val="-3.1620553359683792E-2"/>
                </c:manualLayout>
              </c:layout>
              <c:showLegendKey val="0"/>
              <c:showVal val="1"/>
              <c:showCatName val="0"/>
              <c:showSerName val="0"/>
              <c:showPercent val="0"/>
              <c:showBubbleSize val="0"/>
            </c:dLbl>
            <c:dLbl>
              <c:idx val="7"/>
              <c:layout>
                <c:manualLayout>
                  <c:x val="0"/>
                  <c:y val="-3.6890645586297711E-2"/>
                </c:manualLayout>
              </c:layout>
              <c:showLegendKey val="0"/>
              <c:showVal val="1"/>
              <c:showCatName val="0"/>
              <c:showSerName val="0"/>
              <c:showPercent val="0"/>
              <c:showBubbleSize val="0"/>
            </c:dLbl>
            <c:dLbl>
              <c:idx val="8"/>
              <c:layout>
                <c:manualLayout>
                  <c:x val="1.586898725038011E-2"/>
                  <c:y val="-5.5268497310335174E-2"/>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'FROTA SEGUNDO TIPO'!$O$13:$O$21</c:f>
              <c:strCache>
                <c:ptCount val="9"/>
                <c:pt idx="0">
                  <c:v>AUTOMÓVEL</c:v>
                </c:pt>
                <c:pt idx="1">
                  <c:v>CAMINHÃO</c:v>
                </c:pt>
                <c:pt idx="2">
                  <c:v>CAMINHAO TRATOR </c:v>
                </c:pt>
                <c:pt idx="3">
                  <c:v>CAMINHONETE </c:v>
                </c:pt>
                <c:pt idx="4">
                  <c:v>MOTO </c:v>
                </c:pt>
                <c:pt idx="5">
                  <c:v>ÔNIBUS/MICRO</c:v>
                </c:pt>
                <c:pt idx="6">
                  <c:v>REBOQUE </c:v>
                </c:pt>
                <c:pt idx="7">
                  <c:v>SEMI-REBOQUE </c:v>
                </c:pt>
                <c:pt idx="8">
                  <c:v>OUTROS</c:v>
                </c:pt>
              </c:strCache>
            </c:strRef>
          </c:cat>
          <c:val>
            <c:numRef>
              <c:f>'FROTA SEGUNDO TIPO'!$P$13:$P$21</c:f>
              <c:numCache>
                <c:formatCode>#,##0</c:formatCode>
                <c:ptCount val="9"/>
                <c:pt idx="0">
                  <c:v>170271</c:v>
                </c:pt>
                <c:pt idx="1">
                  <c:v>22391</c:v>
                </c:pt>
                <c:pt idx="2">
                  <c:v>4240</c:v>
                </c:pt>
                <c:pt idx="3">
                  <c:v>36564</c:v>
                </c:pt>
                <c:pt idx="4">
                  <c:v>308051</c:v>
                </c:pt>
                <c:pt idx="5">
                  <c:v>4317</c:v>
                </c:pt>
                <c:pt idx="6">
                  <c:v>5881</c:v>
                </c:pt>
                <c:pt idx="7">
                  <c:v>7477</c:v>
                </c:pt>
                <c:pt idx="8">
                  <c:v>1328</c:v>
                </c:pt>
              </c:numCache>
            </c:numRef>
          </c:val>
        </c:ser>
        <c:dLbls>
          <c:showLegendKey val="0"/>
          <c:showVal val="1"/>
          <c:showCatName val="0"/>
          <c:showSerName val="0"/>
          <c:showPercent val="0"/>
          <c:showBubbleSize val="0"/>
        </c:dLbls>
        <c:gapWidth val="11"/>
        <c:gapDepth val="71"/>
        <c:shape val="cylinder"/>
        <c:axId val="216619648"/>
        <c:axId val="216633728"/>
        <c:axId val="0"/>
      </c:bar3DChart>
      <c:catAx>
        <c:axId val="216619648"/>
        <c:scaling>
          <c:orientation val="minMax"/>
        </c:scaling>
        <c:delete val="0"/>
        <c:axPos val="b"/>
        <c:numFmt formatCode="General" sourceLinked="1"/>
        <c:majorTickMark val="none"/>
        <c:minorTickMark val="none"/>
        <c:tickLblPos val="nextTo"/>
        <c:txPr>
          <a:bodyPr rot="1680000" vert="horz"/>
          <a:lstStyle/>
          <a:p>
            <a:pPr>
              <a:defRPr sz="800" b="1" i="0" u="none" strike="noStrike" baseline="0">
                <a:solidFill>
                  <a:srgbClr val="000000"/>
                </a:solidFill>
                <a:latin typeface="Calibri"/>
                <a:ea typeface="Calibri"/>
                <a:cs typeface="Calibri"/>
              </a:defRPr>
            </a:pPr>
            <a:endParaRPr lang="fr-FR"/>
          </a:p>
        </c:txPr>
        <c:crossAx val="216633728"/>
        <c:crosses val="autoZero"/>
        <c:auto val="1"/>
        <c:lblAlgn val="ctr"/>
        <c:lblOffset val="100"/>
        <c:noMultiLvlLbl val="0"/>
      </c:catAx>
      <c:valAx>
        <c:axId val="216633728"/>
        <c:scaling>
          <c:orientation val="minMax"/>
        </c:scaling>
        <c:delete val="1"/>
        <c:axPos val="l"/>
        <c:numFmt formatCode="#,##0" sourceLinked="1"/>
        <c:majorTickMark val="out"/>
        <c:minorTickMark val="none"/>
        <c:tickLblPos val="nextTo"/>
        <c:crossAx val="216619648"/>
        <c:crosses val="autoZero"/>
        <c:crossBetween val="between"/>
      </c:valAx>
      <c:spPr>
        <a:noFill/>
        <a:ln w="25400">
          <a:noFill/>
        </a:ln>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b="1" i="0" u="none" strike="noStrike" baseline="0">
                <a:solidFill>
                  <a:srgbClr val="000000"/>
                </a:solidFill>
                <a:latin typeface="Calibri"/>
                <a:ea typeface="Calibri"/>
                <a:cs typeface="Calibri"/>
              </a:defRPr>
            </a:pPr>
            <a:r>
              <a:rPr lang="fr-FR"/>
              <a:t>10 A 12 ANOS</a:t>
            </a:r>
          </a:p>
        </c:rich>
      </c:tx>
      <c:layout/>
      <c:overlay val="0"/>
    </c:title>
    <c:autoTitleDeleted val="0"/>
    <c:plotArea>
      <c:layout>
        <c:manualLayout>
          <c:layoutTarget val="inner"/>
          <c:xMode val="edge"/>
          <c:yMode val="edge"/>
          <c:x val="2.6426426426426425E-2"/>
          <c:y val="0.20858612370423393"/>
          <c:w val="0.94714714714714709"/>
          <c:h val="0.59184018664333626"/>
        </c:manualLayout>
      </c:layout>
      <c:lineChart>
        <c:grouping val="standard"/>
        <c:varyColors val="0"/>
        <c:ser>
          <c:idx val="0"/>
          <c:order val="0"/>
          <c:tx>
            <c:strRef>
              <c:f>'VÍTIMAS NÃO FATAIS'!$C$19</c:f>
              <c:strCache>
                <c:ptCount val="1"/>
                <c:pt idx="0">
                  <c:v>10 A 12 ANOS</c:v>
                </c:pt>
              </c:strCache>
            </c:strRef>
          </c:tx>
          <c:marker>
            <c:symbol val="diamond"/>
            <c:size val="11"/>
          </c:marker>
          <c:dLbls>
            <c:dLbl>
              <c:idx val="1"/>
              <c:layout>
                <c:manualLayout>
                  <c:x val="-2.076124190370596E-2"/>
                  <c:y val="0.10774410774410774"/>
                </c:manualLayout>
              </c:layout>
              <c:dLblPos val="r"/>
              <c:showLegendKey val="0"/>
              <c:showVal val="1"/>
              <c:showCatName val="0"/>
              <c:showSerName val="0"/>
              <c:showPercent val="0"/>
              <c:showBubbleSize val="0"/>
            </c:dLbl>
            <c:dLbl>
              <c:idx val="2"/>
              <c:layout>
                <c:manualLayout>
                  <c:x val="-3.4602069839510009E-2"/>
                  <c:y val="0.10101010101010101"/>
                </c:manualLayout>
              </c:layout>
              <c:dLblPos val="r"/>
              <c:showLegendKey val="0"/>
              <c:showVal val="1"/>
              <c:showCatName val="0"/>
              <c:showSerName val="0"/>
              <c:showPercent val="0"/>
              <c:showBubbleSize val="0"/>
            </c:dLbl>
            <c:dLbl>
              <c:idx val="3"/>
              <c:layout>
                <c:manualLayout>
                  <c:x val="-4.3829288463379294E-2"/>
                  <c:y val="0.10774410774410774"/>
                </c:manualLayout>
              </c:layout>
              <c:dLblPos val="r"/>
              <c:showLegendKey val="0"/>
              <c:showVal val="1"/>
              <c:showCatName val="0"/>
              <c:showSerName val="0"/>
              <c:showPercent val="0"/>
              <c:showBubbleSize val="0"/>
            </c:dLbl>
            <c:dLbl>
              <c:idx val="4"/>
              <c:layout>
                <c:manualLayout>
                  <c:x val="-4.8442897775313958E-2"/>
                  <c:y val="0.12121212121212122"/>
                </c:manualLayout>
              </c:layout>
              <c:dLblPos val="r"/>
              <c:showLegendKey val="0"/>
              <c:showVal val="1"/>
              <c:showCatName val="0"/>
              <c:showSerName val="0"/>
              <c:showPercent val="0"/>
              <c:showBubbleSize val="0"/>
            </c:dLbl>
            <c:dLbl>
              <c:idx val="5"/>
              <c:layout>
                <c:manualLayout>
                  <c:x val="-4.8442897775313874E-2"/>
                  <c:y val="0.11447811447811454"/>
                </c:manualLayout>
              </c:layout>
              <c:dLblPos val="r"/>
              <c:showLegendKey val="0"/>
              <c:showVal val="1"/>
              <c:showCatName val="0"/>
              <c:showSerName val="0"/>
              <c:showPercent val="0"/>
              <c:showBubbleSize val="0"/>
            </c:dLbl>
            <c:dLbl>
              <c:idx val="6"/>
              <c:layout>
                <c:manualLayout>
                  <c:x val="-4.1522483807411963E-2"/>
                  <c:y val="0.13468013468013468"/>
                </c:manualLayout>
              </c:layout>
              <c:dLblPos val="r"/>
              <c:showLegendKey val="0"/>
              <c:showVal val="1"/>
              <c:showCatName val="0"/>
              <c:showSerName val="0"/>
              <c:showPercent val="0"/>
              <c:showBubbleSize val="0"/>
            </c:dLbl>
            <c:dLbl>
              <c:idx val="7"/>
              <c:layout>
                <c:manualLayout>
                  <c:x val="-2.7681655871607976E-2"/>
                  <c:y val="-9.4276094276094277E-2"/>
                </c:manualLayout>
              </c:layout>
              <c:dLblPos val="r"/>
              <c:showLegendKey val="0"/>
              <c:showVal val="1"/>
              <c:showCatName val="0"/>
              <c:showSerName val="0"/>
              <c:showPercent val="0"/>
              <c:showBubbleSize val="0"/>
            </c:dLbl>
            <c:dLbl>
              <c:idx val="8"/>
              <c:layout>
                <c:manualLayout>
                  <c:x val="-6.9204139679019935E-2"/>
                  <c:y val="8.7542087542087546E-2"/>
                </c:manualLayout>
              </c:layout>
              <c:dLblPos val="r"/>
              <c:showLegendKey val="0"/>
              <c:showVal val="1"/>
              <c:showCatName val="0"/>
              <c:showSerName val="0"/>
              <c:showPercent val="0"/>
              <c:showBubbleSize val="0"/>
            </c:dLbl>
            <c:dLbl>
              <c:idx val="9"/>
              <c:layout>
                <c:manualLayout>
                  <c:x val="-3.8314176245210725E-2"/>
                  <c:y val="-0.11447811447811448"/>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FATAIS'!$D$19:$M$19</c:f>
              <c:numCache>
                <c:formatCode>General</c:formatCode>
                <c:ptCount val="10"/>
                <c:pt idx="0">
                  <c:v>236</c:v>
                </c:pt>
                <c:pt idx="1">
                  <c:v>577</c:v>
                </c:pt>
                <c:pt idx="2">
                  <c:v>551</c:v>
                </c:pt>
                <c:pt idx="3">
                  <c:v>601</c:v>
                </c:pt>
                <c:pt idx="4">
                  <c:v>598</c:v>
                </c:pt>
                <c:pt idx="5">
                  <c:v>446</c:v>
                </c:pt>
                <c:pt idx="6">
                  <c:v>653</c:v>
                </c:pt>
                <c:pt idx="7">
                  <c:v>546</c:v>
                </c:pt>
                <c:pt idx="8">
                  <c:v>217</c:v>
                </c:pt>
                <c:pt idx="9">
                  <c:v>281</c:v>
                </c:pt>
              </c:numCache>
            </c:numRef>
          </c:val>
          <c:smooth val="0"/>
        </c:ser>
        <c:dLbls>
          <c:showLegendKey val="0"/>
          <c:showVal val="1"/>
          <c:showCatName val="0"/>
          <c:showSerName val="0"/>
          <c:showPercent val="0"/>
          <c:showBubbleSize val="0"/>
        </c:dLbls>
        <c:marker val="1"/>
        <c:smooth val="0"/>
        <c:axId val="214065536"/>
        <c:axId val="214067072"/>
      </c:lineChart>
      <c:catAx>
        <c:axId val="21406553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067072"/>
        <c:crosses val="autoZero"/>
        <c:auto val="1"/>
        <c:lblAlgn val="ctr"/>
        <c:lblOffset val="100"/>
        <c:noMultiLvlLbl val="0"/>
      </c:catAx>
      <c:valAx>
        <c:axId val="214067072"/>
        <c:scaling>
          <c:orientation val="minMax"/>
        </c:scaling>
        <c:delete val="1"/>
        <c:axPos val="l"/>
        <c:numFmt formatCode="General" sourceLinked="1"/>
        <c:majorTickMark val="out"/>
        <c:minorTickMark val="none"/>
        <c:tickLblPos val="nextTo"/>
        <c:crossAx val="21406553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7"/>
    </mc:Choice>
    <mc:Fallback>
      <c:style val="27"/>
    </mc:Fallback>
  </mc:AlternateContent>
  <c:chart>
    <c:title>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243832472748137E-2"/>
          <c:y val="0.19212121212121211"/>
          <c:w val="0.94951233505450372"/>
          <c:h val="0.60830509822635803"/>
        </c:manualLayout>
      </c:layout>
      <c:lineChart>
        <c:grouping val="standard"/>
        <c:varyColors val="0"/>
        <c:ser>
          <c:idx val="0"/>
          <c:order val="0"/>
          <c:tx>
            <c:strRef>
              <c:f>'VÍTIMAS NÃO FATAIS'!$C$20</c:f>
              <c:strCache>
                <c:ptCount val="1"/>
                <c:pt idx="0">
                  <c:v>13 A 17 ANOS</c:v>
                </c:pt>
              </c:strCache>
            </c:strRef>
          </c:tx>
          <c:marker>
            <c:symbol val="diamond"/>
            <c:size val="11"/>
          </c:marker>
          <c:dLbls>
            <c:dLbl>
              <c:idx val="0"/>
              <c:layout>
                <c:manualLayout>
                  <c:x val="-6.1962134251290886E-2"/>
                  <c:y val="-0.14141414141414141"/>
                </c:manualLayout>
              </c:layout>
              <c:dLblPos val="r"/>
              <c:showLegendKey val="0"/>
              <c:showVal val="1"/>
              <c:showCatName val="0"/>
              <c:showSerName val="0"/>
              <c:showPercent val="0"/>
              <c:showBubbleSize val="0"/>
            </c:dLbl>
            <c:dLbl>
              <c:idx val="1"/>
              <c:layout>
                <c:manualLayout>
                  <c:x val="-5.9667240390131979E-2"/>
                  <c:y val="-0.10101010101010101"/>
                </c:manualLayout>
              </c:layout>
              <c:dLblPos val="r"/>
              <c:showLegendKey val="0"/>
              <c:showVal val="1"/>
              <c:showCatName val="0"/>
              <c:showSerName val="0"/>
              <c:showPercent val="0"/>
              <c:showBubbleSize val="0"/>
            </c:dLbl>
            <c:dLbl>
              <c:idx val="2"/>
              <c:layout>
                <c:manualLayout>
                  <c:x val="-5.7372346528973037E-2"/>
                  <c:y val="-0.10101010101010108"/>
                </c:manualLayout>
              </c:layout>
              <c:dLblPos val="r"/>
              <c:showLegendKey val="0"/>
              <c:showVal val="1"/>
              <c:showCatName val="0"/>
              <c:showSerName val="0"/>
              <c:showPercent val="0"/>
              <c:showBubbleSize val="0"/>
            </c:dLbl>
            <c:dLbl>
              <c:idx val="3"/>
              <c:layout>
                <c:manualLayout>
                  <c:x val="-6.1962134251290879E-2"/>
                  <c:y val="-0.10774410774410774"/>
                </c:manualLayout>
              </c:layout>
              <c:dLblPos val="r"/>
              <c:showLegendKey val="0"/>
              <c:showVal val="1"/>
              <c:showCatName val="0"/>
              <c:showSerName val="0"/>
              <c:showPercent val="0"/>
              <c:showBubbleSize val="0"/>
            </c:dLbl>
            <c:dLbl>
              <c:idx val="4"/>
              <c:layout>
                <c:manualLayout>
                  <c:x val="-5.9667240390131958E-2"/>
                  <c:y val="-0.12121212121212122"/>
                </c:manualLayout>
              </c:layout>
              <c:dLblPos val="r"/>
              <c:showLegendKey val="0"/>
              <c:showVal val="1"/>
              <c:showCatName val="0"/>
              <c:showSerName val="0"/>
              <c:showPercent val="0"/>
              <c:showBubbleSize val="0"/>
            </c:dLbl>
            <c:dLbl>
              <c:idx val="5"/>
              <c:layout>
                <c:manualLayout>
                  <c:x val="-3.9013195639701577E-2"/>
                  <c:y val="0.10101010101010108"/>
                </c:manualLayout>
              </c:layout>
              <c:dLblPos val="r"/>
              <c:showLegendKey val="0"/>
              <c:showVal val="1"/>
              <c:showCatName val="0"/>
              <c:showSerName val="0"/>
              <c:showPercent val="0"/>
              <c:showBubbleSize val="0"/>
            </c:dLbl>
            <c:dLbl>
              <c:idx val="6"/>
              <c:layout>
                <c:manualLayout>
                  <c:x val="-5.2782558806655194E-2"/>
                  <c:y val="0.14141414141414141"/>
                </c:manualLayout>
              </c:layout>
              <c:dLblPos val="r"/>
              <c:showLegendKey val="0"/>
              <c:showVal val="1"/>
              <c:showCatName val="0"/>
              <c:showSerName val="0"/>
              <c:showPercent val="0"/>
              <c:showBubbleSize val="0"/>
            </c:dLbl>
            <c:dLbl>
              <c:idx val="7"/>
              <c:layout>
                <c:manualLayout>
                  <c:x val="-4.1308089500860588E-2"/>
                  <c:y val="0.13468013468013468"/>
                </c:manualLayout>
              </c:layout>
              <c:dLblPos val="r"/>
              <c:showLegendKey val="0"/>
              <c:showVal val="1"/>
              <c:showCatName val="0"/>
              <c:showSerName val="0"/>
              <c:showPercent val="0"/>
              <c:showBubbleSize val="0"/>
            </c:dLbl>
            <c:dLbl>
              <c:idx val="8"/>
              <c:layout>
                <c:manualLayout>
                  <c:x val="-3.6718301778542739E-2"/>
                  <c:y val="-0.14141414141414146"/>
                </c:manualLayout>
              </c:layout>
              <c:dLblPos val="r"/>
              <c:showLegendKey val="0"/>
              <c:showVal val="1"/>
              <c:showCatName val="0"/>
              <c:showSerName val="0"/>
              <c:showPercent val="0"/>
              <c:showBubbleSize val="0"/>
            </c:dLbl>
            <c:dLbl>
              <c:idx val="9"/>
              <c:layout>
                <c:manualLayout>
                  <c:x val="-4.3010752688172046E-2"/>
                  <c:y val="-0.12794612794612795"/>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FATAIS'!$D$20:$M$20</c:f>
              <c:numCache>
                <c:formatCode>#,##0</c:formatCode>
                <c:ptCount val="10"/>
                <c:pt idx="0" formatCode="General">
                  <c:v>626</c:v>
                </c:pt>
                <c:pt idx="1">
                  <c:v>1002</c:v>
                </c:pt>
                <c:pt idx="2">
                  <c:v>1053</c:v>
                </c:pt>
                <c:pt idx="3">
                  <c:v>1575</c:v>
                </c:pt>
                <c:pt idx="4">
                  <c:v>1628</c:v>
                </c:pt>
                <c:pt idx="5">
                  <c:v>1573</c:v>
                </c:pt>
                <c:pt idx="6">
                  <c:v>2754</c:v>
                </c:pt>
                <c:pt idx="7">
                  <c:v>1887</c:v>
                </c:pt>
                <c:pt idx="8">
                  <c:v>799</c:v>
                </c:pt>
                <c:pt idx="9">
                  <c:v>891</c:v>
                </c:pt>
              </c:numCache>
            </c:numRef>
          </c:val>
          <c:smooth val="0"/>
        </c:ser>
        <c:dLbls>
          <c:showLegendKey val="0"/>
          <c:showVal val="1"/>
          <c:showCatName val="0"/>
          <c:showSerName val="0"/>
          <c:showPercent val="0"/>
          <c:showBubbleSize val="0"/>
        </c:dLbls>
        <c:marker val="1"/>
        <c:smooth val="0"/>
        <c:axId val="214206336"/>
        <c:axId val="214207872"/>
      </c:lineChart>
      <c:catAx>
        <c:axId val="21420633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207872"/>
        <c:crosses val="autoZero"/>
        <c:auto val="1"/>
        <c:lblAlgn val="ctr"/>
        <c:lblOffset val="100"/>
        <c:noMultiLvlLbl val="0"/>
      </c:catAx>
      <c:valAx>
        <c:axId val="214207872"/>
        <c:scaling>
          <c:orientation val="minMax"/>
        </c:scaling>
        <c:delete val="1"/>
        <c:axPos val="l"/>
        <c:numFmt formatCode="General" sourceLinked="1"/>
        <c:majorTickMark val="out"/>
        <c:minorTickMark val="none"/>
        <c:tickLblPos val="nextTo"/>
        <c:crossAx val="21420633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7653393325834272"/>
          <c:y val="2.072538860103627E-2"/>
        </c:manualLayout>
      </c:layout>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1.0362224646017919E-2"/>
          <c:y val="0.18349910924346891"/>
          <c:w val="0.97927555070796413"/>
          <c:h val="0.57834387281900645"/>
        </c:manualLayout>
      </c:layout>
      <c:lineChart>
        <c:grouping val="standard"/>
        <c:varyColors val="0"/>
        <c:ser>
          <c:idx val="0"/>
          <c:order val="0"/>
          <c:tx>
            <c:strRef>
              <c:f>'VÍTIMAS NÃO FATAIS'!$C$21</c:f>
              <c:strCache>
                <c:ptCount val="1"/>
                <c:pt idx="0">
                  <c:v>18 A 29 ANOS</c:v>
                </c:pt>
              </c:strCache>
            </c:strRef>
          </c:tx>
          <c:marker>
            <c:symbol val="diamond"/>
            <c:size val="11"/>
          </c:marker>
          <c:dLbls>
            <c:dLbl>
              <c:idx val="0"/>
              <c:layout>
                <c:manualLayout>
                  <c:x val="-5.313092979127134E-2"/>
                  <c:y val="-0.14507772020725387"/>
                </c:manualLayout>
              </c:layout>
              <c:dLblPos val="r"/>
              <c:showLegendKey val="0"/>
              <c:showVal val="1"/>
              <c:showCatName val="0"/>
              <c:showSerName val="0"/>
              <c:showPercent val="0"/>
              <c:showBubbleSize val="0"/>
            </c:dLbl>
            <c:dLbl>
              <c:idx val="1"/>
              <c:layout>
                <c:manualLayout>
                  <c:x val="-6.0721062618595827E-2"/>
                  <c:y val="-0.11744386873920552"/>
                </c:manualLayout>
              </c:layout>
              <c:dLblPos val="r"/>
              <c:showLegendKey val="0"/>
              <c:showVal val="1"/>
              <c:showCatName val="0"/>
              <c:showSerName val="0"/>
              <c:showPercent val="0"/>
              <c:showBubbleSize val="0"/>
            </c:dLbl>
            <c:dLbl>
              <c:idx val="2"/>
              <c:layout>
                <c:manualLayout>
                  <c:x val="-5.5660974067046176E-2"/>
                  <c:y val="-0.12435233160621761"/>
                </c:manualLayout>
              </c:layout>
              <c:dLblPos val="r"/>
              <c:showLegendKey val="0"/>
              <c:showVal val="1"/>
              <c:showCatName val="0"/>
              <c:showSerName val="0"/>
              <c:showPercent val="0"/>
              <c:showBubbleSize val="0"/>
            </c:dLbl>
            <c:dLbl>
              <c:idx val="3"/>
              <c:layout>
                <c:manualLayout>
                  <c:x val="-7.0841239721695079E-2"/>
                  <c:y val="-0.12435233160621761"/>
                </c:manualLayout>
              </c:layout>
              <c:dLblPos val="r"/>
              <c:showLegendKey val="0"/>
              <c:showVal val="1"/>
              <c:showCatName val="0"/>
              <c:showSerName val="0"/>
              <c:showPercent val="0"/>
              <c:showBubbleSize val="0"/>
            </c:dLbl>
            <c:dLbl>
              <c:idx val="4"/>
              <c:layout>
                <c:manualLayout>
                  <c:x val="-6.3251106894370648E-2"/>
                  <c:y val="-0.10362694300518141"/>
                </c:manualLayout>
              </c:layout>
              <c:dLblPos val="r"/>
              <c:showLegendKey val="0"/>
              <c:showVal val="1"/>
              <c:showCatName val="0"/>
              <c:showSerName val="0"/>
              <c:showPercent val="0"/>
              <c:showBubbleSize val="0"/>
            </c:dLbl>
            <c:dLbl>
              <c:idx val="5"/>
              <c:layout>
                <c:manualLayout>
                  <c:x val="-6.8311195445920209E-2"/>
                  <c:y val="-0.11744386873920547"/>
                </c:manualLayout>
              </c:layout>
              <c:dLblPos val="r"/>
              <c:showLegendKey val="0"/>
              <c:showVal val="1"/>
              <c:showCatName val="0"/>
              <c:showSerName val="0"/>
              <c:showPercent val="0"/>
              <c:showBubbleSize val="0"/>
            </c:dLbl>
            <c:dLbl>
              <c:idx val="6"/>
              <c:layout>
                <c:manualLayout>
                  <c:x val="-3.584325002852904E-2"/>
                  <c:y val="9.6718480138169263E-2"/>
                </c:manualLayout>
              </c:layout>
              <c:dLblPos val="r"/>
              <c:showLegendKey val="0"/>
              <c:showVal val="1"/>
              <c:showCatName val="0"/>
              <c:showSerName val="0"/>
              <c:showPercent val="0"/>
              <c:showBubbleSize val="0"/>
            </c:dLbl>
            <c:dLbl>
              <c:idx val="7"/>
              <c:layout>
                <c:manualLayout>
                  <c:x val="-3.2463768115942031E-2"/>
                  <c:y val="0.12435233160621761"/>
                </c:manualLayout>
              </c:layout>
              <c:dLblPos val="r"/>
              <c:showLegendKey val="0"/>
              <c:showVal val="1"/>
              <c:showCatName val="0"/>
              <c:showSerName val="0"/>
              <c:showPercent val="0"/>
              <c:showBubbleSize val="0"/>
            </c:dLbl>
            <c:dLbl>
              <c:idx val="8"/>
              <c:layout>
                <c:manualLayout>
                  <c:x val="-2.0869565217391306E-2"/>
                  <c:y val="0.12435233160621761"/>
                </c:manualLayout>
              </c:layout>
              <c:dLblPos val="r"/>
              <c:showLegendKey val="0"/>
              <c:showVal val="1"/>
              <c:showCatName val="0"/>
              <c:showSerName val="0"/>
              <c:showPercent val="0"/>
              <c:showBubbleSize val="0"/>
            </c:dLbl>
            <c:dLbl>
              <c:idx val="9"/>
              <c:layout>
                <c:manualLayout>
                  <c:x val="-7.619047619047619E-3"/>
                  <c:y val="6.9084628670120898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FATAIS'!$D$21:$M$21</c:f>
              <c:numCache>
                <c:formatCode>General</c:formatCode>
                <c:ptCount val="10"/>
                <c:pt idx="0">
                  <c:v>763</c:v>
                </c:pt>
                <c:pt idx="1">
                  <c:v>952</c:v>
                </c:pt>
                <c:pt idx="2">
                  <c:v>852</c:v>
                </c:pt>
                <c:pt idx="3" formatCode="#,##0">
                  <c:v>1364</c:v>
                </c:pt>
                <c:pt idx="4" formatCode="#,##0">
                  <c:v>1519</c:v>
                </c:pt>
                <c:pt idx="5" formatCode="#,##0">
                  <c:v>1777</c:v>
                </c:pt>
                <c:pt idx="6" formatCode="#,##0">
                  <c:v>2629</c:v>
                </c:pt>
                <c:pt idx="7" formatCode="#,##0">
                  <c:v>4781</c:v>
                </c:pt>
                <c:pt idx="8" formatCode="#,##0">
                  <c:v>6957</c:v>
                </c:pt>
                <c:pt idx="9" formatCode="#,##0">
                  <c:v>7970</c:v>
                </c:pt>
              </c:numCache>
            </c:numRef>
          </c:val>
          <c:smooth val="0"/>
        </c:ser>
        <c:dLbls>
          <c:showLegendKey val="0"/>
          <c:showVal val="1"/>
          <c:showCatName val="0"/>
          <c:showSerName val="0"/>
          <c:showPercent val="0"/>
          <c:showBubbleSize val="0"/>
        </c:dLbls>
        <c:marker val="1"/>
        <c:smooth val="0"/>
        <c:axId val="214395904"/>
        <c:axId val="214504192"/>
      </c:lineChart>
      <c:catAx>
        <c:axId val="21439590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504192"/>
        <c:crosses val="autoZero"/>
        <c:auto val="1"/>
        <c:lblAlgn val="ctr"/>
        <c:lblOffset val="100"/>
        <c:noMultiLvlLbl val="0"/>
      </c:catAx>
      <c:valAx>
        <c:axId val="214504192"/>
        <c:scaling>
          <c:orientation val="minMax"/>
        </c:scaling>
        <c:delete val="1"/>
        <c:axPos val="l"/>
        <c:numFmt formatCode="General" sourceLinked="1"/>
        <c:majorTickMark val="out"/>
        <c:minorTickMark val="none"/>
        <c:tickLblPos val="nextTo"/>
        <c:crossAx val="21439590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7"/>
    </mc:Choice>
    <mc:Fallback>
      <c:style val="27"/>
    </mc:Fallback>
  </mc:AlternateContent>
  <c:chart>
    <c:title>
      <c:layout>
        <c:manualLayout>
          <c:xMode val="edge"/>
          <c:yMode val="edge"/>
          <c:x val="0.37507411573553306"/>
          <c:y val="2.0202020202020204E-2"/>
        </c:manualLayout>
      </c:layout>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200453644243555E-2"/>
          <c:y val="0.21532013043824066"/>
          <c:w val="0.94959909271151288"/>
          <c:h val="0.58510617990932956"/>
        </c:manualLayout>
      </c:layout>
      <c:lineChart>
        <c:grouping val="standard"/>
        <c:varyColors val="0"/>
        <c:ser>
          <c:idx val="0"/>
          <c:order val="0"/>
          <c:tx>
            <c:strRef>
              <c:f>'VÍTIMAS NÃO FATAIS'!$C$22</c:f>
              <c:strCache>
                <c:ptCount val="1"/>
                <c:pt idx="0">
                  <c:v>30 A 59 ANOS</c:v>
                </c:pt>
              </c:strCache>
            </c:strRef>
          </c:tx>
          <c:marker>
            <c:symbol val="diamond"/>
            <c:size val="11"/>
          </c:marker>
          <c:dLbls>
            <c:dLbl>
              <c:idx val="0"/>
              <c:layout>
                <c:manualLayout>
                  <c:x val="-5.269185761978197E-2"/>
                  <c:y val="-0.11447811447811448"/>
                </c:manualLayout>
              </c:layout>
              <c:dLblPos val="r"/>
              <c:showLegendKey val="0"/>
              <c:showVal val="1"/>
              <c:showCatName val="0"/>
              <c:showSerName val="0"/>
              <c:showPercent val="0"/>
              <c:showBubbleSize val="0"/>
            </c:dLbl>
            <c:dLbl>
              <c:idx val="1"/>
              <c:layout>
                <c:manualLayout>
                  <c:x val="-4.8109956957192258E-2"/>
                  <c:y val="-0.11447811447811441"/>
                </c:manualLayout>
              </c:layout>
              <c:dLblPos val="r"/>
              <c:showLegendKey val="0"/>
              <c:showVal val="1"/>
              <c:showCatName val="0"/>
              <c:showSerName val="0"/>
              <c:showPercent val="0"/>
              <c:showBubbleSize val="0"/>
            </c:dLbl>
            <c:dLbl>
              <c:idx val="2"/>
              <c:layout>
                <c:manualLayout>
                  <c:x val="-5.7273758282371717E-2"/>
                  <c:y val="-0.11447811447811448"/>
                </c:manualLayout>
              </c:layout>
              <c:dLblPos val="r"/>
              <c:showLegendKey val="0"/>
              <c:showVal val="1"/>
              <c:showCatName val="0"/>
              <c:showSerName val="0"/>
              <c:showPercent val="0"/>
              <c:showBubbleSize val="0"/>
            </c:dLbl>
            <c:dLbl>
              <c:idx val="3"/>
              <c:layout>
                <c:manualLayout>
                  <c:x val="-5.2691857619781977E-2"/>
                  <c:y val="-0.10774410774410768"/>
                </c:manualLayout>
              </c:layout>
              <c:dLblPos val="r"/>
              <c:showLegendKey val="0"/>
              <c:showVal val="1"/>
              <c:showCatName val="0"/>
              <c:showSerName val="0"/>
              <c:showPercent val="0"/>
              <c:showBubbleSize val="0"/>
            </c:dLbl>
            <c:dLbl>
              <c:idx val="4"/>
              <c:layout>
                <c:manualLayout>
                  <c:x val="-6.4146609276256317E-2"/>
                  <c:y val="-0.11447811447811448"/>
                </c:manualLayout>
              </c:layout>
              <c:dLblPos val="r"/>
              <c:showLegendKey val="0"/>
              <c:showVal val="1"/>
              <c:showCatName val="0"/>
              <c:showSerName val="0"/>
              <c:showPercent val="0"/>
              <c:showBubbleSize val="0"/>
            </c:dLbl>
            <c:dLbl>
              <c:idx val="5"/>
              <c:layout>
                <c:manualLayout>
                  <c:x val="-6.1855658944961367E-2"/>
                  <c:y val="-0.10101010101010101"/>
                </c:manualLayout>
              </c:layout>
              <c:dLblPos val="r"/>
              <c:showLegendKey val="0"/>
              <c:showVal val="1"/>
              <c:showCatName val="0"/>
              <c:showSerName val="0"/>
              <c:showPercent val="0"/>
              <c:showBubbleSize val="0"/>
            </c:dLbl>
            <c:dLbl>
              <c:idx val="6"/>
              <c:layout>
                <c:manualLayout>
                  <c:x val="-3.4364254969423032E-2"/>
                  <c:y val="7.407407407407407E-2"/>
                </c:manualLayout>
              </c:layout>
              <c:dLblPos val="r"/>
              <c:showLegendKey val="0"/>
              <c:showVal val="1"/>
              <c:showCatName val="0"/>
              <c:showSerName val="0"/>
              <c:showPercent val="0"/>
              <c:showBubbleSize val="0"/>
            </c:dLbl>
            <c:dLbl>
              <c:idx val="7"/>
              <c:layout>
                <c:manualLayout>
                  <c:x val="-2.9782354306833292E-2"/>
                  <c:y val="0.11447811447811448"/>
                </c:manualLayout>
              </c:layout>
              <c:dLblPos val="r"/>
              <c:showLegendKey val="0"/>
              <c:showVal val="1"/>
              <c:showCatName val="0"/>
              <c:showSerName val="0"/>
              <c:showPercent val="0"/>
              <c:showBubbleSize val="0"/>
            </c:dLbl>
            <c:dLbl>
              <c:idx val="8"/>
              <c:layout>
                <c:manualLayout>
                  <c:x val="-2.5200453644243555E-2"/>
                  <c:y val="0.10101010101010101"/>
                </c:manualLayout>
              </c:layout>
              <c:dLblPos val="r"/>
              <c:showLegendKey val="0"/>
              <c:showVal val="1"/>
              <c:showCatName val="0"/>
              <c:showSerName val="0"/>
              <c:showPercent val="0"/>
              <c:showBubbleSize val="0"/>
            </c:dLbl>
            <c:dLbl>
              <c:idx val="9"/>
              <c:layout>
                <c:manualLayout>
                  <c:x val="-2.2857142857142857E-2"/>
                  <c:y val="8.7542087542087546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FATAIS'!$D$22:$M$22</c:f>
              <c:numCache>
                <c:formatCode>General</c:formatCode>
                <c:ptCount val="10"/>
                <c:pt idx="0">
                  <c:v>520</c:v>
                </c:pt>
                <c:pt idx="1">
                  <c:v>801</c:v>
                </c:pt>
                <c:pt idx="2">
                  <c:v>762</c:v>
                </c:pt>
                <c:pt idx="3" formatCode="#,##0">
                  <c:v>1361</c:v>
                </c:pt>
                <c:pt idx="4" formatCode="#,##0">
                  <c:v>1438</c:v>
                </c:pt>
                <c:pt idx="5" formatCode="#,##0">
                  <c:v>1592</c:v>
                </c:pt>
                <c:pt idx="6" formatCode="#,##0">
                  <c:v>2366</c:v>
                </c:pt>
                <c:pt idx="7" formatCode="#,##0">
                  <c:v>4468</c:v>
                </c:pt>
                <c:pt idx="8" formatCode="#,##0">
                  <c:v>6362</c:v>
                </c:pt>
                <c:pt idx="9" formatCode="#,##0">
                  <c:v>7233</c:v>
                </c:pt>
              </c:numCache>
            </c:numRef>
          </c:val>
          <c:smooth val="0"/>
        </c:ser>
        <c:dLbls>
          <c:showLegendKey val="0"/>
          <c:showVal val="1"/>
          <c:showCatName val="0"/>
          <c:showSerName val="0"/>
          <c:showPercent val="0"/>
          <c:showBubbleSize val="0"/>
        </c:dLbls>
        <c:marker val="1"/>
        <c:smooth val="0"/>
        <c:axId val="214557440"/>
        <c:axId val="214558976"/>
      </c:lineChart>
      <c:catAx>
        <c:axId val="214557440"/>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558976"/>
        <c:crosses val="autoZero"/>
        <c:auto val="1"/>
        <c:lblAlgn val="ctr"/>
        <c:lblOffset val="100"/>
        <c:noMultiLvlLbl val="0"/>
      </c:catAx>
      <c:valAx>
        <c:axId val="214558976"/>
        <c:scaling>
          <c:orientation val="minMax"/>
        </c:scaling>
        <c:delete val="1"/>
        <c:axPos val="l"/>
        <c:numFmt formatCode="General" sourceLinked="1"/>
        <c:majorTickMark val="out"/>
        <c:minorTickMark val="none"/>
        <c:tickLblPos val="nextTo"/>
        <c:crossAx val="214557440"/>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0"/>
      <c:depthPercent val="100"/>
      <c:rAngAx val="1"/>
    </c:view3D>
    <c:floor>
      <c:thickness val="0"/>
      <c:spPr>
        <a:solidFill>
          <a:sysClr val="windowText" lastClr="000000"/>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0"/>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0"/>
          <a:tileRect/>
        </a:gradFill>
      </c:spPr>
    </c:backWall>
    <c:plotArea>
      <c:layout>
        <c:manualLayout>
          <c:layoutTarget val="inner"/>
          <c:xMode val="edge"/>
          <c:yMode val="edge"/>
          <c:x val="0.10877438462084131"/>
          <c:y val="0.15285475515671967"/>
          <c:w val="0.88672111087465422"/>
          <c:h val="0.67152047989712227"/>
        </c:manualLayout>
      </c:layout>
      <c:bar3DChart>
        <c:barDir val="col"/>
        <c:grouping val="clustered"/>
        <c:varyColors val="0"/>
        <c:ser>
          <c:idx val="0"/>
          <c:order val="0"/>
          <c:tx>
            <c:strRef>
              <c:f>'VÍTIMAS NÃO FATAIS'!$C$28</c:f>
              <c:strCache>
                <c:ptCount val="1"/>
                <c:pt idx="0">
                  <c:v>CONDUTOR</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FATAIS'!$D$28:$M$28</c:f>
              <c:numCache>
                <c:formatCode>#,##0</c:formatCode>
                <c:ptCount val="10"/>
                <c:pt idx="0">
                  <c:v>1861</c:v>
                </c:pt>
                <c:pt idx="1">
                  <c:v>2877</c:v>
                </c:pt>
                <c:pt idx="2">
                  <c:v>2750</c:v>
                </c:pt>
                <c:pt idx="3">
                  <c:v>3987</c:v>
                </c:pt>
                <c:pt idx="4">
                  <c:v>4264</c:v>
                </c:pt>
                <c:pt idx="5">
                  <c:v>4350</c:v>
                </c:pt>
                <c:pt idx="6">
                  <c:v>7885</c:v>
                </c:pt>
                <c:pt idx="7">
                  <c:v>9940</c:v>
                </c:pt>
                <c:pt idx="8">
                  <c:v>3275</c:v>
                </c:pt>
                <c:pt idx="9">
                  <c:v>3525</c:v>
                </c:pt>
              </c:numCache>
            </c:numRef>
          </c:val>
        </c:ser>
        <c:ser>
          <c:idx val="1"/>
          <c:order val="1"/>
          <c:tx>
            <c:strRef>
              <c:f>'VÍTIMAS NÃO FATAIS'!$C$29</c:f>
              <c:strCache>
                <c:ptCount val="1"/>
                <c:pt idx="0">
                  <c:v>PASSAGEIRO</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FATAIS'!$D$29:$M$29</c:f>
              <c:numCache>
                <c:formatCode>General</c:formatCode>
                <c:ptCount val="10"/>
                <c:pt idx="0">
                  <c:v>522</c:v>
                </c:pt>
                <c:pt idx="1">
                  <c:v>872</c:v>
                </c:pt>
                <c:pt idx="2" formatCode="#,##0">
                  <c:v>1164</c:v>
                </c:pt>
                <c:pt idx="3" formatCode="#,##0">
                  <c:v>1538</c:v>
                </c:pt>
                <c:pt idx="4" formatCode="#,##0">
                  <c:v>1546</c:v>
                </c:pt>
                <c:pt idx="5" formatCode="#,##0">
                  <c:v>1682</c:v>
                </c:pt>
                <c:pt idx="6" formatCode="#,##0">
                  <c:v>2499</c:v>
                </c:pt>
                <c:pt idx="7" formatCode="#,##0">
                  <c:v>3177</c:v>
                </c:pt>
                <c:pt idx="8" formatCode="#,##0">
                  <c:v>3933</c:v>
                </c:pt>
                <c:pt idx="9" formatCode="#,##0">
                  <c:v>4341</c:v>
                </c:pt>
              </c:numCache>
            </c:numRef>
          </c:val>
        </c:ser>
        <c:ser>
          <c:idx val="2"/>
          <c:order val="2"/>
          <c:tx>
            <c:strRef>
              <c:f>'VÍTIMAS NÃO FATAIS'!$C$30</c:f>
              <c:strCache>
                <c:ptCount val="1"/>
                <c:pt idx="0">
                  <c:v>PEDESTRE</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FATAIS'!$D$30:$M$30</c:f>
              <c:numCache>
                <c:formatCode>General</c:formatCode>
                <c:ptCount val="10"/>
                <c:pt idx="0">
                  <c:v>257</c:v>
                </c:pt>
                <c:pt idx="1">
                  <c:v>371</c:v>
                </c:pt>
                <c:pt idx="2">
                  <c:v>170</c:v>
                </c:pt>
                <c:pt idx="3">
                  <c:v>424</c:v>
                </c:pt>
                <c:pt idx="4">
                  <c:v>441</c:v>
                </c:pt>
                <c:pt idx="5">
                  <c:v>458</c:v>
                </c:pt>
                <c:pt idx="6">
                  <c:v>668</c:v>
                </c:pt>
                <c:pt idx="7">
                  <c:v>754</c:v>
                </c:pt>
                <c:pt idx="8">
                  <c:v>897</c:v>
                </c:pt>
                <c:pt idx="9">
                  <c:v>1087</c:v>
                </c:pt>
              </c:numCache>
            </c:numRef>
          </c:val>
        </c:ser>
        <c:ser>
          <c:idx val="3"/>
          <c:order val="3"/>
          <c:tx>
            <c:strRef>
              <c:f>'VÍTIMAS NÃO FATAIS'!$C$31</c:f>
              <c:strCache>
                <c:ptCount val="1"/>
                <c:pt idx="0">
                  <c:v>MOTOCICLISTA</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FATAIS'!$D$31:$M$31</c:f>
              <c:numCache>
                <c:formatCode>General</c:formatCode>
                <c:ptCount val="10"/>
                <c:pt idx="0">
                  <c:v>0</c:v>
                </c:pt>
                <c:pt idx="1">
                  <c:v>0</c:v>
                </c:pt>
                <c:pt idx="2">
                  <c:v>0</c:v>
                </c:pt>
                <c:pt idx="3">
                  <c:v>0</c:v>
                </c:pt>
                <c:pt idx="4">
                  <c:v>0</c:v>
                </c:pt>
                <c:pt idx="5">
                  <c:v>0</c:v>
                </c:pt>
                <c:pt idx="6">
                  <c:v>0</c:v>
                </c:pt>
                <c:pt idx="7">
                  <c:v>0</c:v>
                </c:pt>
                <c:pt idx="8">
                  <c:v>8214</c:v>
                </c:pt>
                <c:pt idx="9">
                  <c:v>9747</c:v>
                </c:pt>
              </c:numCache>
            </c:numRef>
          </c:val>
        </c:ser>
        <c:ser>
          <c:idx val="4"/>
          <c:order val="4"/>
          <c:tx>
            <c:strRef>
              <c:f>'VÍTIMAS NÃO FATAIS'!$C$32</c:f>
              <c:strCache>
                <c:ptCount val="1"/>
                <c:pt idx="0">
                  <c:v>CICLISTA</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FATAIS'!$D$32:$M$32</c:f>
              <c:numCache>
                <c:formatCode>General</c:formatCode>
                <c:ptCount val="10"/>
                <c:pt idx="0">
                  <c:v>0</c:v>
                </c:pt>
                <c:pt idx="1">
                  <c:v>0</c:v>
                </c:pt>
                <c:pt idx="2">
                  <c:v>0</c:v>
                </c:pt>
                <c:pt idx="3">
                  <c:v>0</c:v>
                </c:pt>
                <c:pt idx="4">
                  <c:v>0</c:v>
                </c:pt>
                <c:pt idx="5">
                  <c:v>0</c:v>
                </c:pt>
                <c:pt idx="6">
                  <c:v>0</c:v>
                </c:pt>
                <c:pt idx="7">
                  <c:v>0</c:v>
                </c:pt>
                <c:pt idx="8">
                  <c:v>1510</c:v>
                </c:pt>
                <c:pt idx="9">
                  <c:v>1352</c:v>
                </c:pt>
              </c:numCache>
            </c:numRef>
          </c:val>
        </c:ser>
        <c:dLbls>
          <c:showLegendKey val="0"/>
          <c:showVal val="1"/>
          <c:showCatName val="0"/>
          <c:showSerName val="0"/>
          <c:showPercent val="0"/>
          <c:showBubbleSize val="0"/>
        </c:dLbls>
        <c:gapWidth val="57"/>
        <c:gapDepth val="0"/>
        <c:shape val="cylinder"/>
        <c:axId val="214599168"/>
        <c:axId val="214600704"/>
        <c:axId val="0"/>
      </c:bar3DChart>
      <c:catAx>
        <c:axId val="21459916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600704"/>
        <c:crosses val="autoZero"/>
        <c:auto val="1"/>
        <c:lblAlgn val="ctr"/>
        <c:lblOffset val="100"/>
        <c:noMultiLvlLbl val="0"/>
      </c:catAx>
      <c:valAx>
        <c:axId val="214600704"/>
        <c:scaling>
          <c:orientation val="minMax"/>
        </c:scaling>
        <c:delete val="0"/>
        <c:axPos val="l"/>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214599168"/>
        <c:crosses val="autoZero"/>
        <c:crossBetween val="between"/>
      </c:valAx>
      <c:spPr>
        <a:noFill/>
        <a:ln w="25400">
          <a:noFill/>
        </a:ln>
      </c:spPr>
    </c:plotArea>
    <c:legend>
      <c:legendPos val="t"/>
      <c:layout/>
      <c:overlay val="0"/>
      <c:txPr>
        <a:bodyPr/>
        <a:lstStyle/>
        <a:p>
          <a:pPr>
            <a:defRPr sz="96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1"/>
    <c:plotArea>
      <c:layout>
        <c:manualLayout>
          <c:layoutTarget val="inner"/>
          <c:xMode val="edge"/>
          <c:yMode val="edge"/>
          <c:x val="1.1037527593818985E-2"/>
          <c:y val="7.8431372549019607E-2"/>
          <c:w val="0.97792494481236203"/>
          <c:h val="0.71025530899546652"/>
        </c:manualLayout>
      </c:layout>
      <c:lineChart>
        <c:grouping val="standard"/>
        <c:varyColors val="0"/>
        <c:ser>
          <c:idx val="0"/>
          <c:order val="0"/>
          <c:tx>
            <c:strRef>
              <c:f>'VÍTIMAS NÃO FATAIS'!$C$40:$K$40</c:f>
              <c:strCache>
                <c:ptCount val="1"/>
                <c:pt idx="0">
                  <c:v>VÍTIMAS NÃO FATAIS NO ESTADO DE RONDÔNIA</c:v>
                </c:pt>
              </c:strCache>
            </c:strRef>
          </c:tx>
          <c:marker>
            <c:symbol val="diamond"/>
            <c:size val="10"/>
          </c:marker>
          <c:dLbls>
            <c:dLbl>
              <c:idx val="0"/>
              <c:layout>
                <c:manualLayout>
                  <c:x val="-5.7395143487858721E-2"/>
                  <c:y val="-0.12834224598930483"/>
                </c:manualLayout>
              </c:layout>
              <c:dLblPos val="r"/>
              <c:showLegendKey val="0"/>
              <c:showVal val="1"/>
              <c:showCatName val="0"/>
              <c:showSerName val="0"/>
              <c:showPercent val="0"/>
              <c:showBubbleSize val="0"/>
            </c:dLbl>
            <c:dLbl>
              <c:idx val="1"/>
              <c:layout>
                <c:manualLayout>
                  <c:x val="-5.5187637969094899E-2"/>
                  <c:y val="-0.10695187165775408"/>
                </c:manualLayout>
              </c:layout>
              <c:dLblPos val="r"/>
              <c:showLegendKey val="0"/>
              <c:showVal val="1"/>
              <c:showCatName val="0"/>
              <c:showSerName val="0"/>
              <c:showPercent val="0"/>
              <c:showBubbleSize val="0"/>
            </c:dLbl>
            <c:dLbl>
              <c:idx val="2"/>
              <c:layout>
                <c:manualLayout>
                  <c:x val="-5.518763796909492E-2"/>
                  <c:y val="-0.12834224598930483"/>
                </c:manualLayout>
              </c:layout>
              <c:dLblPos val="r"/>
              <c:showLegendKey val="0"/>
              <c:showVal val="1"/>
              <c:showCatName val="0"/>
              <c:showSerName val="0"/>
              <c:showPercent val="0"/>
              <c:showBubbleSize val="0"/>
            </c:dLbl>
            <c:dLbl>
              <c:idx val="3"/>
              <c:layout>
                <c:manualLayout>
                  <c:x val="-5.518763796909492E-2"/>
                  <c:y val="-0.1140819964349376"/>
                </c:manualLayout>
              </c:layout>
              <c:dLblPos val="r"/>
              <c:showLegendKey val="0"/>
              <c:showVal val="1"/>
              <c:showCatName val="0"/>
              <c:showSerName val="0"/>
              <c:showPercent val="0"/>
              <c:showBubbleSize val="0"/>
            </c:dLbl>
            <c:dLbl>
              <c:idx val="4"/>
              <c:layout>
                <c:manualLayout>
                  <c:x val="-5.7395143487858721E-2"/>
                  <c:y val="-8.5561497326203204E-2"/>
                </c:manualLayout>
              </c:layout>
              <c:dLblPos val="r"/>
              <c:showLegendKey val="0"/>
              <c:showVal val="1"/>
              <c:showCatName val="0"/>
              <c:showSerName val="0"/>
              <c:showPercent val="0"/>
              <c:showBubbleSize val="0"/>
            </c:dLbl>
            <c:dLbl>
              <c:idx val="5"/>
              <c:layout>
                <c:manualLayout>
                  <c:x val="-5.9602649006622516E-2"/>
                  <c:y val="-0.10695187165775401"/>
                </c:manualLayout>
              </c:layout>
              <c:dLblPos val="r"/>
              <c:showLegendKey val="0"/>
              <c:showVal val="1"/>
              <c:showCatName val="0"/>
              <c:showSerName val="0"/>
              <c:showPercent val="0"/>
              <c:showBubbleSize val="0"/>
            </c:dLbl>
            <c:dLbl>
              <c:idx val="6"/>
              <c:layout>
                <c:manualLayout>
                  <c:x val="-6.1810154525386317E-2"/>
                  <c:y val="-0.10695187165775405"/>
                </c:manualLayout>
              </c:layout>
              <c:dLblPos val="r"/>
              <c:showLegendKey val="0"/>
              <c:showVal val="1"/>
              <c:showCatName val="0"/>
              <c:showSerName val="0"/>
              <c:showPercent val="0"/>
              <c:showBubbleSize val="0"/>
            </c:dLbl>
            <c:dLbl>
              <c:idx val="7"/>
              <c:layout>
                <c:manualLayout>
                  <c:x val="-3.0905077262693158E-2"/>
                  <c:y val="0.12834224598930483"/>
                </c:manualLayout>
              </c:layout>
              <c:dLblPos val="r"/>
              <c:showLegendKey val="0"/>
              <c:showVal val="1"/>
              <c:showCatName val="0"/>
              <c:showSerName val="0"/>
              <c:showPercent val="0"/>
              <c:showBubbleSize val="0"/>
            </c:dLbl>
            <c:dLbl>
              <c:idx val="8"/>
              <c:layout>
                <c:manualLayout>
                  <c:x val="-1.3245033112582781E-2"/>
                  <c:y val="9.2691622103386773E-2"/>
                </c:manualLayout>
              </c:layout>
              <c:dLblPos val="r"/>
              <c:showLegendKey val="0"/>
              <c:showVal val="1"/>
              <c:showCatName val="0"/>
              <c:showSerName val="0"/>
              <c:showPercent val="0"/>
              <c:showBubbleSize val="0"/>
            </c:dLbl>
            <c:dLbl>
              <c:idx val="9"/>
              <c:layout>
                <c:manualLayout>
                  <c:x val="-1.7380512398620193E-2"/>
                  <c:y val="-0.1069518716577540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FATAIS'!$D$35:$M$35</c:f>
              <c:numCache>
                <c:formatCode>#,##0</c:formatCode>
                <c:ptCount val="10"/>
                <c:pt idx="0">
                  <c:v>2735</c:v>
                </c:pt>
                <c:pt idx="1">
                  <c:v>4285</c:v>
                </c:pt>
                <c:pt idx="2">
                  <c:v>4146</c:v>
                </c:pt>
                <c:pt idx="3">
                  <c:v>6074</c:v>
                </c:pt>
                <c:pt idx="4">
                  <c:v>6446</c:v>
                </c:pt>
                <c:pt idx="5">
                  <c:v>6668</c:v>
                </c:pt>
                <c:pt idx="6">
                  <c:v>11509</c:v>
                </c:pt>
                <c:pt idx="7">
                  <c:v>14546</c:v>
                </c:pt>
                <c:pt idx="8">
                  <c:v>18299</c:v>
                </c:pt>
                <c:pt idx="9">
                  <c:v>20377</c:v>
                </c:pt>
              </c:numCache>
            </c:numRef>
          </c:val>
          <c:smooth val="0"/>
        </c:ser>
        <c:dLbls>
          <c:showLegendKey val="0"/>
          <c:showVal val="1"/>
          <c:showCatName val="0"/>
          <c:showSerName val="0"/>
          <c:showPercent val="0"/>
          <c:showBubbleSize val="0"/>
        </c:dLbls>
        <c:marker val="1"/>
        <c:smooth val="0"/>
        <c:axId val="214649856"/>
        <c:axId val="214668032"/>
      </c:lineChart>
      <c:catAx>
        <c:axId val="21464985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668032"/>
        <c:crosses val="autoZero"/>
        <c:auto val="1"/>
        <c:lblAlgn val="ctr"/>
        <c:lblOffset val="100"/>
        <c:noMultiLvlLbl val="0"/>
      </c:catAx>
      <c:valAx>
        <c:axId val="214668032"/>
        <c:scaling>
          <c:orientation val="minMax"/>
        </c:scaling>
        <c:delete val="1"/>
        <c:axPos val="l"/>
        <c:numFmt formatCode="#,##0" sourceLinked="1"/>
        <c:majorTickMark val="out"/>
        <c:minorTickMark val="none"/>
        <c:tickLblPos val="nextTo"/>
        <c:crossAx val="21464985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91" footer="0.3149606200000069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7"/>
    </mc:Choice>
    <mc:Fallback>
      <c:style val="27"/>
    </mc:Fallback>
  </mc:AlternateContent>
  <c:chart>
    <c:title>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114155251141551E-2"/>
          <c:y val="0.19511811023622047"/>
          <c:w val="0.94977168949771684"/>
          <c:h val="0.60530820011134967"/>
        </c:manualLayout>
      </c:layout>
      <c:lineChart>
        <c:grouping val="standard"/>
        <c:varyColors val="0"/>
        <c:ser>
          <c:idx val="0"/>
          <c:order val="0"/>
          <c:tx>
            <c:strRef>
              <c:f>'VÍTIMAS NÃO FATAIS'!$C$23</c:f>
              <c:strCache>
                <c:ptCount val="1"/>
                <c:pt idx="0">
                  <c:v>60 ANOS OU MAIS</c:v>
                </c:pt>
              </c:strCache>
            </c:strRef>
          </c:tx>
          <c:dLbls>
            <c:dLbl>
              <c:idx val="0"/>
              <c:layout>
                <c:manualLayout>
                  <c:x val="-4.3378995433789952E-2"/>
                  <c:y val="-0.13468013468013468"/>
                </c:manualLayout>
              </c:layout>
              <c:dLblPos val="r"/>
              <c:showLegendKey val="0"/>
              <c:showVal val="1"/>
              <c:showCatName val="0"/>
              <c:showSerName val="0"/>
              <c:showPercent val="0"/>
              <c:showBubbleSize val="0"/>
            </c:dLbl>
            <c:dLbl>
              <c:idx val="1"/>
              <c:layout>
                <c:manualLayout>
                  <c:x val="-5.2511415525114152E-2"/>
                  <c:y val="-0.10774410774410768"/>
                </c:manualLayout>
              </c:layout>
              <c:dLblPos val="r"/>
              <c:showLegendKey val="0"/>
              <c:showVal val="1"/>
              <c:showCatName val="0"/>
              <c:showSerName val="0"/>
              <c:showPercent val="0"/>
              <c:showBubbleSize val="0"/>
            </c:dLbl>
            <c:dLbl>
              <c:idx val="2"/>
              <c:layout>
                <c:manualLayout>
                  <c:x val="-5.4794520547945202E-2"/>
                  <c:y val="-0.10101010101010108"/>
                </c:manualLayout>
              </c:layout>
              <c:dLblPos val="r"/>
              <c:showLegendKey val="0"/>
              <c:showVal val="1"/>
              <c:showCatName val="0"/>
              <c:showSerName val="0"/>
              <c:showPercent val="0"/>
              <c:showBubbleSize val="0"/>
            </c:dLbl>
            <c:dLbl>
              <c:idx val="3"/>
              <c:layout>
                <c:manualLayout>
                  <c:x val="-5.4794520547945161E-2"/>
                  <c:y val="-0.11447811447811448"/>
                </c:manualLayout>
              </c:layout>
              <c:dLblPos val="r"/>
              <c:showLegendKey val="0"/>
              <c:showVal val="1"/>
              <c:showCatName val="0"/>
              <c:showSerName val="0"/>
              <c:showPercent val="0"/>
              <c:showBubbleSize val="0"/>
            </c:dLbl>
            <c:dLbl>
              <c:idx val="4"/>
              <c:layout>
                <c:manualLayout>
                  <c:x val="-5.7077625570776253E-2"/>
                  <c:y val="-0.10101010101010095"/>
                </c:manualLayout>
              </c:layout>
              <c:dLblPos val="r"/>
              <c:showLegendKey val="0"/>
              <c:showVal val="1"/>
              <c:showCatName val="0"/>
              <c:showSerName val="0"/>
              <c:showPercent val="0"/>
              <c:showBubbleSize val="0"/>
            </c:dLbl>
            <c:dLbl>
              <c:idx val="5"/>
              <c:layout>
                <c:manualLayout>
                  <c:x val="-6.1643835616438353E-2"/>
                  <c:y val="-0.12794612794612795"/>
                </c:manualLayout>
              </c:layout>
              <c:dLblPos val="r"/>
              <c:showLegendKey val="0"/>
              <c:showVal val="1"/>
              <c:showCatName val="0"/>
              <c:showSerName val="0"/>
              <c:showPercent val="0"/>
              <c:showBubbleSize val="0"/>
            </c:dLbl>
            <c:dLbl>
              <c:idx val="6"/>
              <c:layout>
                <c:manualLayout>
                  <c:x val="-5.9360730593607393E-2"/>
                  <c:y val="-0.10101010101010101"/>
                </c:manualLayout>
              </c:layout>
              <c:dLblPos val="r"/>
              <c:showLegendKey val="0"/>
              <c:showVal val="1"/>
              <c:showCatName val="0"/>
              <c:showSerName val="0"/>
              <c:showPercent val="0"/>
              <c:showBubbleSize val="0"/>
            </c:dLbl>
            <c:dLbl>
              <c:idx val="7"/>
              <c:layout>
                <c:manualLayout>
                  <c:x val="-3.4246575342465752E-2"/>
                  <c:y val="0.10101010101010101"/>
                </c:manualLayout>
              </c:layout>
              <c:dLblPos val="r"/>
              <c:showLegendKey val="0"/>
              <c:showVal val="1"/>
              <c:showCatName val="0"/>
              <c:showSerName val="0"/>
              <c:showPercent val="0"/>
              <c:showBubbleSize val="0"/>
            </c:dLbl>
            <c:dLbl>
              <c:idx val="8"/>
              <c:layout>
                <c:manualLayout>
                  <c:x val="-3.4246575342465752E-2"/>
                  <c:y val="0.11447811447811448"/>
                </c:manualLayout>
              </c:layout>
              <c:dLblPos val="r"/>
              <c:showLegendKey val="0"/>
              <c:showVal val="1"/>
              <c:showCatName val="0"/>
              <c:showSerName val="0"/>
              <c:showPercent val="0"/>
              <c:showBubbleSize val="0"/>
            </c:dLbl>
            <c:dLbl>
              <c:idx val="9"/>
              <c:layout>
                <c:manualLayout>
                  <c:x val="-3.5220125786163521E-2"/>
                  <c:y val="0.1010101010101010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FATAIS'!$D$23:$M$23</c:f>
              <c:numCache>
                <c:formatCode>General</c:formatCode>
                <c:ptCount val="10"/>
                <c:pt idx="0">
                  <c:v>96</c:v>
                </c:pt>
                <c:pt idx="1">
                  <c:v>160</c:v>
                </c:pt>
                <c:pt idx="2">
                  <c:v>162</c:v>
                </c:pt>
                <c:pt idx="3">
                  <c:v>237</c:v>
                </c:pt>
                <c:pt idx="4">
                  <c:v>267</c:v>
                </c:pt>
                <c:pt idx="5">
                  <c:v>188</c:v>
                </c:pt>
                <c:pt idx="6">
                  <c:v>368</c:v>
                </c:pt>
                <c:pt idx="7">
                  <c:v>504</c:v>
                </c:pt>
                <c:pt idx="8">
                  <c:v>603</c:v>
                </c:pt>
                <c:pt idx="9">
                  <c:v>614</c:v>
                </c:pt>
              </c:numCache>
            </c:numRef>
          </c:val>
          <c:smooth val="0"/>
        </c:ser>
        <c:dLbls>
          <c:showLegendKey val="0"/>
          <c:showVal val="1"/>
          <c:showCatName val="0"/>
          <c:showSerName val="0"/>
          <c:showPercent val="0"/>
          <c:showBubbleSize val="0"/>
        </c:dLbls>
        <c:marker val="1"/>
        <c:smooth val="0"/>
        <c:axId val="214696320"/>
        <c:axId val="214697856"/>
      </c:lineChart>
      <c:catAx>
        <c:axId val="214696320"/>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697856"/>
        <c:crosses val="autoZero"/>
        <c:auto val="1"/>
        <c:lblAlgn val="ctr"/>
        <c:lblOffset val="100"/>
        <c:noMultiLvlLbl val="0"/>
      </c:catAx>
      <c:valAx>
        <c:axId val="214697856"/>
        <c:scaling>
          <c:orientation val="minMax"/>
        </c:scaling>
        <c:delete val="1"/>
        <c:axPos val="l"/>
        <c:numFmt formatCode="General" sourceLinked="1"/>
        <c:majorTickMark val="out"/>
        <c:minorTickMark val="none"/>
        <c:tickLblPos val="nextTo"/>
        <c:crossAx val="214696320"/>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91" footer="0.3149606200000069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30"/>
      <c:depthPercent val="100"/>
      <c:rAngAx val="1"/>
    </c:view3D>
    <c:floor>
      <c:thickness val="0"/>
      <c:spPr>
        <a:solidFill>
          <a:sysClr val="windowText" lastClr="000000"/>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a:ln w="25400" cap="flat" cmpd="sng" algn="ctr">
          <a:noFill/>
          <a:prstDash val="solid"/>
        </a:ln>
        <a:effectLst/>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a:ln w="25400" cap="flat" cmpd="sng" algn="ctr">
          <a:noFill/>
          <a:prstDash val="solid"/>
        </a:ln>
        <a:effectLst/>
      </c:spPr>
    </c:backWall>
    <c:plotArea>
      <c:layout>
        <c:manualLayout>
          <c:layoutTarget val="inner"/>
          <c:xMode val="edge"/>
          <c:yMode val="edge"/>
          <c:x val="7.4775660928819224E-2"/>
          <c:y val="0.14591513164926781"/>
          <c:w val="0.91260604254121236"/>
          <c:h val="0.67572404128217001"/>
        </c:manualLayout>
      </c:layout>
      <c:bar3DChart>
        <c:barDir val="col"/>
        <c:grouping val="clustered"/>
        <c:varyColors val="0"/>
        <c:ser>
          <c:idx val="0"/>
          <c:order val="0"/>
          <c:tx>
            <c:strRef>
              <c:f>'VÍTIMAS NÃO FATAIS'!$C$23</c:f>
              <c:strCache>
                <c:ptCount val="1"/>
                <c:pt idx="0">
                  <c:v>60 ANOS OU MAIS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FATAIS'!$D$23:$M$23</c:f>
              <c:numCache>
                <c:formatCode>General</c:formatCode>
                <c:ptCount val="10"/>
                <c:pt idx="0">
                  <c:v>96</c:v>
                </c:pt>
                <c:pt idx="1">
                  <c:v>160</c:v>
                </c:pt>
                <c:pt idx="2">
                  <c:v>162</c:v>
                </c:pt>
                <c:pt idx="3">
                  <c:v>237</c:v>
                </c:pt>
                <c:pt idx="4">
                  <c:v>267</c:v>
                </c:pt>
                <c:pt idx="5">
                  <c:v>188</c:v>
                </c:pt>
                <c:pt idx="6">
                  <c:v>368</c:v>
                </c:pt>
                <c:pt idx="7">
                  <c:v>504</c:v>
                </c:pt>
                <c:pt idx="8">
                  <c:v>603</c:v>
                </c:pt>
                <c:pt idx="9">
                  <c:v>614</c:v>
                </c:pt>
              </c:numCache>
            </c:numRef>
          </c:val>
        </c:ser>
        <c:ser>
          <c:idx val="1"/>
          <c:order val="1"/>
          <c:tx>
            <c:strRef>
              <c:f>'VÍTIMAS NÃO FATAIS'!$C$18</c:f>
              <c:strCache>
                <c:ptCount val="1"/>
                <c:pt idx="0">
                  <c:v>0 A 9 ANOS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FATAIS'!$D$18:$M$18</c:f>
              <c:numCache>
                <c:formatCode>General</c:formatCode>
                <c:ptCount val="10"/>
                <c:pt idx="0">
                  <c:v>53</c:v>
                </c:pt>
                <c:pt idx="1">
                  <c:v>134</c:v>
                </c:pt>
                <c:pt idx="2">
                  <c:v>127</c:v>
                </c:pt>
                <c:pt idx="3">
                  <c:v>165</c:v>
                </c:pt>
                <c:pt idx="4">
                  <c:v>189</c:v>
                </c:pt>
                <c:pt idx="5">
                  <c:v>119</c:v>
                </c:pt>
                <c:pt idx="6">
                  <c:v>191</c:v>
                </c:pt>
                <c:pt idx="7">
                  <c:v>309</c:v>
                </c:pt>
                <c:pt idx="8">
                  <c:v>551</c:v>
                </c:pt>
                <c:pt idx="9">
                  <c:v>587</c:v>
                </c:pt>
              </c:numCache>
            </c:numRef>
          </c:val>
        </c:ser>
        <c:ser>
          <c:idx val="2"/>
          <c:order val="2"/>
          <c:tx>
            <c:strRef>
              <c:f>'VÍTIMAS NÃO FATAIS'!$C$19</c:f>
              <c:strCache>
                <c:ptCount val="1"/>
                <c:pt idx="0">
                  <c:v>10 A 12 ANOS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FATAIS'!$D$19:$M$19</c:f>
              <c:numCache>
                <c:formatCode>General</c:formatCode>
                <c:ptCount val="10"/>
                <c:pt idx="0">
                  <c:v>236</c:v>
                </c:pt>
                <c:pt idx="1">
                  <c:v>577</c:v>
                </c:pt>
                <c:pt idx="2">
                  <c:v>551</c:v>
                </c:pt>
                <c:pt idx="3">
                  <c:v>601</c:v>
                </c:pt>
                <c:pt idx="4">
                  <c:v>598</c:v>
                </c:pt>
                <c:pt idx="5">
                  <c:v>446</c:v>
                </c:pt>
                <c:pt idx="6">
                  <c:v>653</c:v>
                </c:pt>
                <c:pt idx="7">
                  <c:v>546</c:v>
                </c:pt>
                <c:pt idx="8">
                  <c:v>217</c:v>
                </c:pt>
                <c:pt idx="9">
                  <c:v>281</c:v>
                </c:pt>
              </c:numCache>
            </c:numRef>
          </c:val>
        </c:ser>
        <c:ser>
          <c:idx val="3"/>
          <c:order val="3"/>
          <c:tx>
            <c:strRef>
              <c:f>'VÍTIMAS NÃO FATAIS'!$C$20</c:f>
              <c:strCache>
                <c:ptCount val="1"/>
                <c:pt idx="0">
                  <c:v>13 A 17 ANOS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FATAIS'!$D$20:$M$20</c:f>
              <c:numCache>
                <c:formatCode>#,##0</c:formatCode>
                <c:ptCount val="10"/>
                <c:pt idx="0" formatCode="General">
                  <c:v>626</c:v>
                </c:pt>
                <c:pt idx="1">
                  <c:v>1002</c:v>
                </c:pt>
                <c:pt idx="2">
                  <c:v>1053</c:v>
                </c:pt>
                <c:pt idx="3">
                  <c:v>1575</c:v>
                </c:pt>
                <c:pt idx="4">
                  <c:v>1628</c:v>
                </c:pt>
                <c:pt idx="5">
                  <c:v>1573</c:v>
                </c:pt>
                <c:pt idx="6">
                  <c:v>2754</c:v>
                </c:pt>
                <c:pt idx="7">
                  <c:v>1887</c:v>
                </c:pt>
                <c:pt idx="8">
                  <c:v>799</c:v>
                </c:pt>
                <c:pt idx="9">
                  <c:v>891</c:v>
                </c:pt>
              </c:numCache>
            </c:numRef>
          </c:val>
        </c:ser>
        <c:ser>
          <c:idx val="4"/>
          <c:order val="4"/>
          <c:tx>
            <c:strRef>
              <c:f>'VÍTIMAS NÃO FATAIS'!$C$21</c:f>
              <c:strCache>
                <c:ptCount val="1"/>
                <c:pt idx="0">
                  <c:v>18 A 29 ANOS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FATAIS'!$D$21:$M$21</c:f>
              <c:numCache>
                <c:formatCode>General</c:formatCode>
                <c:ptCount val="10"/>
                <c:pt idx="0">
                  <c:v>763</c:v>
                </c:pt>
                <c:pt idx="1">
                  <c:v>952</c:v>
                </c:pt>
                <c:pt idx="2">
                  <c:v>852</c:v>
                </c:pt>
                <c:pt idx="3" formatCode="#,##0">
                  <c:v>1364</c:v>
                </c:pt>
                <c:pt idx="4" formatCode="#,##0">
                  <c:v>1519</c:v>
                </c:pt>
                <c:pt idx="5" formatCode="#,##0">
                  <c:v>1777</c:v>
                </c:pt>
                <c:pt idx="6" formatCode="#,##0">
                  <c:v>2629</c:v>
                </c:pt>
                <c:pt idx="7" formatCode="#,##0">
                  <c:v>4781</c:v>
                </c:pt>
                <c:pt idx="8" formatCode="#,##0">
                  <c:v>6957</c:v>
                </c:pt>
                <c:pt idx="9" formatCode="#,##0">
                  <c:v>7970</c:v>
                </c:pt>
              </c:numCache>
            </c:numRef>
          </c:val>
        </c:ser>
        <c:ser>
          <c:idx val="5"/>
          <c:order val="5"/>
          <c:tx>
            <c:strRef>
              <c:f>'VÍTIMAS NÃO FATAIS'!$C$22</c:f>
              <c:strCache>
                <c:ptCount val="1"/>
                <c:pt idx="0">
                  <c:v>30 A 59 ANOS</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FATAIS'!$D$22:$M$22</c:f>
              <c:numCache>
                <c:formatCode>General</c:formatCode>
                <c:ptCount val="10"/>
                <c:pt idx="0">
                  <c:v>520</c:v>
                </c:pt>
                <c:pt idx="1">
                  <c:v>801</c:v>
                </c:pt>
                <c:pt idx="2">
                  <c:v>762</c:v>
                </c:pt>
                <c:pt idx="3" formatCode="#,##0">
                  <c:v>1361</c:v>
                </c:pt>
                <c:pt idx="4" formatCode="#,##0">
                  <c:v>1438</c:v>
                </c:pt>
                <c:pt idx="5" formatCode="#,##0">
                  <c:v>1592</c:v>
                </c:pt>
                <c:pt idx="6" formatCode="#,##0">
                  <c:v>2366</c:v>
                </c:pt>
                <c:pt idx="7" formatCode="#,##0">
                  <c:v>4468</c:v>
                </c:pt>
                <c:pt idx="8" formatCode="#,##0">
                  <c:v>6362</c:v>
                </c:pt>
                <c:pt idx="9" formatCode="#,##0">
                  <c:v>7233</c:v>
                </c:pt>
              </c:numCache>
            </c:numRef>
          </c:val>
        </c:ser>
        <c:dLbls>
          <c:showLegendKey val="0"/>
          <c:showVal val="1"/>
          <c:showCatName val="0"/>
          <c:showSerName val="0"/>
          <c:showPercent val="0"/>
          <c:showBubbleSize val="0"/>
        </c:dLbls>
        <c:gapWidth val="45"/>
        <c:gapDepth val="212"/>
        <c:shape val="cylinder"/>
        <c:axId val="214767488"/>
        <c:axId val="214769024"/>
        <c:axId val="0"/>
      </c:bar3DChart>
      <c:catAx>
        <c:axId val="214767488"/>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214769024"/>
        <c:crosses val="autoZero"/>
        <c:auto val="1"/>
        <c:lblAlgn val="ctr"/>
        <c:lblOffset val="100"/>
        <c:noMultiLvlLbl val="0"/>
      </c:catAx>
      <c:valAx>
        <c:axId val="214769024"/>
        <c:scaling>
          <c:orientation val="minMax"/>
        </c:scaling>
        <c:delete val="0"/>
        <c:axPos val="l"/>
        <c:numFmt formatCode="General"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214767488"/>
        <c:crosses val="autoZero"/>
        <c:crossBetween val="between"/>
      </c:valAx>
      <c:spPr>
        <a:noFill/>
        <a:ln w="25400">
          <a:noFill/>
        </a:ln>
      </c:spPr>
    </c:plotArea>
    <c:legend>
      <c:legendPos val="t"/>
      <c:layout/>
      <c:overlay val="0"/>
      <c:txPr>
        <a:bodyPr/>
        <a:lstStyle/>
        <a:p>
          <a:pPr>
            <a:defRPr sz="77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702" footer="0.314960620000007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30"/>
      <c:depthPercent val="100"/>
      <c:rAngAx val="1"/>
    </c:view3D>
    <c:floor>
      <c:thickness val="0"/>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8.4945126921971384E-2"/>
          <c:y val="0.23224708297601412"/>
          <c:w val="0.88872333507683177"/>
          <c:h val="0.57213118162209919"/>
        </c:manualLayout>
      </c:layout>
      <c:bar3DChart>
        <c:barDir val="col"/>
        <c:grouping val="clustered"/>
        <c:varyColors val="0"/>
        <c:ser>
          <c:idx val="0"/>
          <c:order val="0"/>
          <c:tx>
            <c:strRef>
              <c:f>'VÍTIMAS FATAIS'!$C$13</c:f>
              <c:strCache>
                <c:ptCount val="1"/>
                <c:pt idx="0">
                  <c:v>MASCULINO</c:v>
                </c:pt>
              </c:strCache>
            </c:strRef>
          </c:tx>
          <c:invertIfNegative val="0"/>
          <c:dLbls>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FATAIS'!$D$13:$M$13</c:f>
              <c:numCache>
                <c:formatCode>General</c:formatCode>
                <c:ptCount val="10"/>
                <c:pt idx="0">
                  <c:v>97</c:v>
                </c:pt>
                <c:pt idx="1">
                  <c:v>135</c:v>
                </c:pt>
                <c:pt idx="2">
                  <c:v>144</c:v>
                </c:pt>
                <c:pt idx="3">
                  <c:v>244</c:v>
                </c:pt>
                <c:pt idx="4">
                  <c:v>256</c:v>
                </c:pt>
                <c:pt idx="5">
                  <c:v>219</c:v>
                </c:pt>
                <c:pt idx="6">
                  <c:v>256</c:v>
                </c:pt>
                <c:pt idx="7">
                  <c:v>369</c:v>
                </c:pt>
                <c:pt idx="8">
                  <c:v>347</c:v>
                </c:pt>
                <c:pt idx="9">
                  <c:v>393</c:v>
                </c:pt>
              </c:numCache>
            </c:numRef>
          </c:val>
        </c:ser>
        <c:ser>
          <c:idx val="1"/>
          <c:order val="1"/>
          <c:tx>
            <c:strRef>
              <c:f>'VÍTIMAS FATAIS'!$C$14</c:f>
              <c:strCache>
                <c:ptCount val="1"/>
                <c:pt idx="0">
                  <c:v>FEMININO</c:v>
                </c:pt>
              </c:strCache>
            </c:strRef>
          </c:tx>
          <c:invertIfNegative val="0"/>
          <c:dLbls>
            <c:dLbl>
              <c:idx val="0"/>
              <c:layout>
                <c:manualLayout>
                  <c:x val="9.2432103343458617E-3"/>
                  <c:y val="6.6006600660066007E-3"/>
                </c:manualLayout>
              </c:layout>
              <c:showLegendKey val="0"/>
              <c:showVal val="1"/>
              <c:showCatName val="0"/>
              <c:showSerName val="0"/>
              <c:showPercent val="0"/>
              <c:showBubbleSize val="0"/>
            </c:dLbl>
            <c:dLbl>
              <c:idx val="1"/>
              <c:layout>
                <c:manualLayout>
                  <c:x val="1.3864815501518761E-2"/>
                  <c:y val="1.3201320132013201E-2"/>
                </c:manualLayout>
              </c:layout>
              <c:showLegendKey val="0"/>
              <c:showVal val="1"/>
              <c:showCatName val="0"/>
              <c:showSerName val="0"/>
              <c:showPercent val="0"/>
              <c:showBubbleSize val="0"/>
            </c:dLbl>
            <c:dLbl>
              <c:idx val="2"/>
              <c:layout>
                <c:manualLayout>
                  <c:x val="2.0797223252278143E-2"/>
                  <c:y val="0"/>
                </c:manualLayout>
              </c:layout>
              <c:showLegendKey val="0"/>
              <c:showVal val="1"/>
              <c:showCatName val="0"/>
              <c:showSerName val="0"/>
              <c:showPercent val="0"/>
              <c:showBubbleSize val="0"/>
            </c:dLbl>
            <c:dLbl>
              <c:idx val="3"/>
              <c:layout>
                <c:manualLayout>
                  <c:x val="1.6175618085105221E-2"/>
                  <c:y val="6.6006600660066615E-3"/>
                </c:manualLayout>
              </c:layout>
              <c:showLegendKey val="0"/>
              <c:showVal val="1"/>
              <c:showCatName val="0"/>
              <c:showSerName val="0"/>
              <c:showPercent val="0"/>
              <c:showBubbleSize val="0"/>
            </c:dLbl>
            <c:dLbl>
              <c:idx val="4"/>
              <c:layout>
                <c:manualLayout>
                  <c:x val="1.8486420668691682E-2"/>
                  <c:y val="0"/>
                </c:manualLayout>
              </c:layout>
              <c:showLegendKey val="0"/>
              <c:showVal val="1"/>
              <c:showCatName val="0"/>
              <c:showSerName val="0"/>
              <c:showPercent val="0"/>
              <c:showBubbleSize val="0"/>
            </c:dLbl>
            <c:dLbl>
              <c:idx val="5"/>
              <c:layout>
                <c:manualLayout>
                  <c:x val="1.8486420668691682E-2"/>
                  <c:y val="2.6402640264026403E-2"/>
                </c:manualLayout>
              </c:layout>
              <c:showLegendKey val="0"/>
              <c:showVal val="1"/>
              <c:showCatName val="0"/>
              <c:showSerName val="0"/>
              <c:showPercent val="0"/>
              <c:showBubbleSize val="0"/>
            </c:dLbl>
            <c:dLbl>
              <c:idx val="6"/>
              <c:layout>
                <c:manualLayout>
                  <c:x val="2.5418828419451062E-2"/>
                  <c:y val="6.0505351642075217E-17"/>
                </c:manualLayout>
              </c:layout>
              <c:showLegendKey val="0"/>
              <c:showVal val="1"/>
              <c:showCatName val="0"/>
              <c:showSerName val="0"/>
              <c:showPercent val="0"/>
              <c:showBubbleSize val="0"/>
            </c:dLbl>
            <c:dLbl>
              <c:idx val="7"/>
              <c:layout>
                <c:manualLayout>
                  <c:x val="1.8486420668691682E-2"/>
                  <c:y val="6.0505351642075217E-17"/>
                </c:manualLayout>
              </c:layout>
              <c:showLegendKey val="0"/>
              <c:showVal val="1"/>
              <c:showCatName val="0"/>
              <c:showSerName val="0"/>
              <c:showPercent val="0"/>
              <c:showBubbleSize val="0"/>
            </c:dLbl>
            <c:dLbl>
              <c:idx val="8"/>
              <c:layout>
                <c:manualLayout>
                  <c:x val="2.0052086376978175E-2"/>
                  <c:y val="0"/>
                </c:manualLayout>
              </c:layout>
              <c:showLegendKey val="0"/>
              <c:showVal val="1"/>
              <c:showCatName val="0"/>
              <c:showSerName val="0"/>
              <c:showPercent val="0"/>
              <c:showBubbleSize val="0"/>
            </c:dLbl>
            <c:dLbl>
              <c:idx val="9"/>
              <c:layout>
                <c:manualLayout>
                  <c:x val="2.0473444370870803E-2"/>
                  <c:y val="-6.0505351642075217E-17"/>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FATAIS'!$D$14:$M$14</c:f>
              <c:numCache>
                <c:formatCode>General</c:formatCode>
                <c:ptCount val="10"/>
                <c:pt idx="0">
                  <c:v>32</c:v>
                </c:pt>
                <c:pt idx="1">
                  <c:v>49</c:v>
                </c:pt>
                <c:pt idx="2">
                  <c:v>41</c:v>
                </c:pt>
                <c:pt idx="3">
                  <c:v>111</c:v>
                </c:pt>
                <c:pt idx="4">
                  <c:v>64</c:v>
                </c:pt>
                <c:pt idx="5">
                  <c:v>89</c:v>
                </c:pt>
                <c:pt idx="6">
                  <c:v>98</c:v>
                </c:pt>
                <c:pt idx="7">
                  <c:v>98</c:v>
                </c:pt>
                <c:pt idx="8">
                  <c:v>72</c:v>
                </c:pt>
                <c:pt idx="9">
                  <c:v>90</c:v>
                </c:pt>
              </c:numCache>
            </c:numRef>
          </c:val>
        </c:ser>
        <c:dLbls>
          <c:showLegendKey val="0"/>
          <c:showVal val="1"/>
          <c:showCatName val="0"/>
          <c:showSerName val="0"/>
          <c:showPercent val="0"/>
          <c:showBubbleSize val="0"/>
        </c:dLbls>
        <c:gapWidth val="75"/>
        <c:shape val="cylinder"/>
        <c:axId val="218405504"/>
        <c:axId val="220156288"/>
        <c:axId val="0"/>
      </c:bar3DChart>
      <c:catAx>
        <c:axId val="21840550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20156288"/>
        <c:crosses val="autoZero"/>
        <c:auto val="1"/>
        <c:lblAlgn val="ctr"/>
        <c:lblOffset val="100"/>
        <c:noMultiLvlLbl val="0"/>
      </c:catAx>
      <c:valAx>
        <c:axId val="220156288"/>
        <c:scaling>
          <c:orientation val="minMax"/>
        </c:scaling>
        <c:delete val="0"/>
        <c:axPos val="l"/>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218405504"/>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manualLayout>
          <c:xMode val="edge"/>
          <c:yMode val="edge"/>
          <c:x val="0.40299000197229679"/>
          <c:y val="2.4539877300613498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8589993502274202E-2"/>
          <c:y val="0.21247475967344573"/>
          <c:w val="0.9428200129954516"/>
          <c:h val="0.54509830442973772"/>
        </c:manualLayout>
      </c:layout>
      <c:lineChart>
        <c:grouping val="standard"/>
        <c:varyColors val="0"/>
        <c:ser>
          <c:idx val="0"/>
          <c:order val="0"/>
          <c:tx>
            <c:strRef>
              <c:f>'VÍTIMAS FATAIS'!$C$18</c:f>
              <c:strCache>
                <c:ptCount val="1"/>
                <c:pt idx="0">
                  <c:v>0 A 9 ANOS</c:v>
                </c:pt>
              </c:strCache>
            </c:strRef>
          </c:tx>
          <c:marker>
            <c:symbol val="diamond"/>
            <c:size val="11"/>
          </c:marker>
          <c:dLbls>
            <c:dLbl>
              <c:idx val="0"/>
              <c:layout>
                <c:manualLayout>
                  <c:x val="-3.7230948225712622E-2"/>
                  <c:y val="-0.16359982609535773"/>
                </c:manualLayout>
              </c:layout>
              <c:dLblPos val="r"/>
              <c:showLegendKey val="0"/>
              <c:showVal val="1"/>
              <c:showCatName val="0"/>
              <c:showSerName val="0"/>
              <c:showPercent val="0"/>
              <c:showBubbleSize val="0"/>
            </c:dLbl>
            <c:dLbl>
              <c:idx val="1"/>
              <c:layout>
                <c:manualLayout>
                  <c:x val="-3.4904013961605605E-2"/>
                  <c:y val="-0.12269938650306748"/>
                </c:manualLayout>
              </c:layout>
              <c:dLblPos val="r"/>
              <c:showLegendKey val="0"/>
              <c:showVal val="1"/>
              <c:showCatName val="0"/>
              <c:showSerName val="0"/>
              <c:showPercent val="0"/>
              <c:showBubbleSize val="0"/>
            </c:dLbl>
            <c:dLbl>
              <c:idx val="2"/>
              <c:layout>
                <c:manualLayout>
                  <c:x val="-4.1884816753926704E-2"/>
                  <c:y val="-0.12269938650306748"/>
                </c:manualLayout>
              </c:layout>
              <c:dLblPos val="r"/>
              <c:showLegendKey val="0"/>
              <c:showVal val="1"/>
              <c:showCatName val="0"/>
              <c:showSerName val="0"/>
              <c:showPercent val="0"/>
              <c:showBubbleSize val="0"/>
            </c:dLbl>
            <c:dLbl>
              <c:idx val="3"/>
              <c:layout>
                <c:manualLayout>
                  <c:x val="-3.7230948225712664E-2"/>
                  <c:y val="0.11451942740286299"/>
                </c:manualLayout>
              </c:layout>
              <c:dLblPos val="r"/>
              <c:showLegendKey val="0"/>
              <c:showVal val="1"/>
              <c:showCatName val="0"/>
              <c:showSerName val="0"/>
              <c:showPercent val="0"/>
              <c:showBubbleSize val="0"/>
            </c:dLbl>
            <c:dLbl>
              <c:idx val="4"/>
              <c:layout>
                <c:manualLayout>
                  <c:x val="-4.4211751018033742E-2"/>
                  <c:y val="0.10633946830265849"/>
                </c:manualLayout>
              </c:layout>
              <c:dLblPos val="r"/>
              <c:showLegendKey val="0"/>
              <c:showVal val="1"/>
              <c:showCatName val="0"/>
              <c:showSerName val="0"/>
              <c:showPercent val="0"/>
              <c:showBubbleSize val="0"/>
            </c:dLbl>
            <c:dLbl>
              <c:idx val="5"/>
              <c:layout>
                <c:manualLayout>
                  <c:x val="-4.1884816753926704E-2"/>
                  <c:y val="0.11451942740286299"/>
                </c:manualLayout>
              </c:layout>
              <c:dLblPos val="r"/>
              <c:showLegendKey val="0"/>
              <c:showVal val="1"/>
              <c:showCatName val="0"/>
              <c:showSerName val="0"/>
              <c:showPercent val="0"/>
              <c:showBubbleSize val="0"/>
            </c:dLbl>
            <c:dLbl>
              <c:idx val="6"/>
              <c:layout>
                <c:manualLayout>
                  <c:x val="-3.257707969749863E-2"/>
                  <c:y val="-0.17177914110429449"/>
                </c:manualLayout>
              </c:layout>
              <c:dLblPos val="r"/>
              <c:showLegendKey val="0"/>
              <c:showVal val="1"/>
              <c:showCatName val="0"/>
              <c:showSerName val="0"/>
              <c:showPercent val="0"/>
              <c:showBubbleSize val="0"/>
            </c:dLbl>
            <c:dLbl>
              <c:idx val="7"/>
              <c:layout>
                <c:manualLayout>
                  <c:x val="-3.0250145433391506E-2"/>
                  <c:y val="0.14723926380368099"/>
                </c:manualLayout>
              </c:layout>
              <c:dLblPos val="r"/>
              <c:showLegendKey val="0"/>
              <c:showVal val="1"/>
              <c:showCatName val="0"/>
              <c:showSerName val="0"/>
              <c:showPercent val="0"/>
              <c:showBubbleSize val="0"/>
            </c:dLbl>
            <c:dLbl>
              <c:idx val="8"/>
              <c:layout>
                <c:manualLayout>
                  <c:x val="-4.1884816753926704E-2"/>
                  <c:y val="-0.12269938650306748"/>
                </c:manualLayout>
              </c:layout>
              <c:dLblPos val="r"/>
              <c:showLegendKey val="0"/>
              <c:showVal val="1"/>
              <c:showCatName val="0"/>
              <c:showSerName val="0"/>
              <c:showPercent val="0"/>
              <c:showBubbleSize val="0"/>
            </c:dLbl>
            <c:dLbl>
              <c:idx val="9"/>
              <c:layout>
                <c:manualLayout>
                  <c:x val="-2.3166023166023165E-2"/>
                  <c:y val="0.12269938650306753"/>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FATAIS'!$D$18:$M$18</c:f>
              <c:numCache>
                <c:formatCode>General</c:formatCode>
                <c:ptCount val="10"/>
                <c:pt idx="0">
                  <c:v>8</c:v>
                </c:pt>
                <c:pt idx="1">
                  <c:v>9</c:v>
                </c:pt>
                <c:pt idx="2">
                  <c:v>6</c:v>
                </c:pt>
                <c:pt idx="3">
                  <c:v>15</c:v>
                </c:pt>
                <c:pt idx="4">
                  <c:v>14</c:v>
                </c:pt>
                <c:pt idx="5">
                  <c:v>11</c:v>
                </c:pt>
                <c:pt idx="6">
                  <c:v>2</c:v>
                </c:pt>
                <c:pt idx="7">
                  <c:v>15</c:v>
                </c:pt>
                <c:pt idx="8">
                  <c:v>10</c:v>
                </c:pt>
                <c:pt idx="9">
                  <c:v>18</c:v>
                </c:pt>
              </c:numCache>
            </c:numRef>
          </c:val>
          <c:smooth val="0"/>
        </c:ser>
        <c:dLbls>
          <c:showLegendKey val="0"/>
          <c:showVal val="1"/>
          <c:showCatName val="0"/>
          <c:showSerName val="0"/>
          <c:showPercent val="0"/>
          <c:showBubbleSize val="0"/>
        </c:dLbls>
        <c:marker val="1"/>
        <c:smooth val="0"/>
        <c:axId val="214970752"/>
        <c:axId val="214972288"/>
      </c:lineChart>
      <c:catAx>
        <c:axId val="214970752"/>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972288"/>
        <c:crosses val="autoZero"/>
        <c:auto val="1"/>
        <c:lblAlgn val="ctr"/>
        <c:lblOffset val="100"/>
        <c:noMultiLvlLbl val="0"/>
      </c:catAx>
      <c:valAx>
        <c:axId val="214972288"/>
        <c:scaling>
          <c:orientation val="minMax"/>
        </c:scaling>
        <c:delete val="1"/>
        <c:axPos val="l"/>
        <c:numFmt formatCode="General" sourceLinked="1"/>
        <c:majorTickMark val="out"/>
        <c:minorTickMark val="none"/>
        <c:tickLblPos val="nextTo"/>
        <c:crossAx val="214970752"/>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400" b="1" i="0" u="none" strike="noStrike" baseline="0">
                <a:solidFill>
                  <a:srgbClr val="000000"/>
                </a:solidFill>
                <a:latin typeface="Calibri"/>
                <a:ea typeface="Calibri"/>
                <a:cs typeface="Calibri"/>
              </a:defRPr>
            </a:pPr>
            <a:r>
              <a:rPr lang="fr-FR"/>
              <a:t>ATROPELAMENTO</a:t>
            </a:r>
          </a:p>
        </c:rich>
      </c:tx>
      <c:layout/>
      <c:overlay val="0"/>
    </c:title>
    <c:autoTitleDeleted val="0"/>
    <c:plotArea>
      <c:layout>
        <c:manualLayout>
          <c:layoutTarget val="inner"/>
          <c:xMode val="edge"/>
          <c:yMode val="edge"/>
          <c:x val="1.9164854851120981E-2"/>
          <c:y val="0.20836636348734458"/>
          <c:w val="0.96988364134154692"/>
          <c:h val="0.532437395503498"/>
        </c:manualLayout>
      </c:layout>
      <c:lineChart>
        <c:grouping val="standard"/>
        <c:varyColors val="0"/>
        <c:ser>
          <c:idx val="0"/>
          <c:order val="0"/>
          <c:tx>
            <c:strRef>
              <c:f>'ACIDENTES COM VÍTIMAS'!$D$14</c:f>
              <c:strCache>
                <c:ptCount val="1"/>
                <c:pt idx="0">
                  <c:v>ATROPELAMENTO</c:v>
                </c:pt>
              </c:strCache>
            </c:strRef>
          </c:tx>
          <c:marker>
            <c:symbol val="diamond"/>
            <c:size val="10"/>
          </c:marker>
          <c:dLbls>
            <c:dLbl>
              <c:idx val="0"/>
              <c:layout>
                <c:manualLayout>
                  <c:x val="-4.9291435613062234E-2"/>
                  <c:y val="-0.11822660098522174"/>
                </c:manualLayout>
              </c:layout>
              <c:dLblPos val="r"/>
              <c:showLegendKey val="0"/>
              <c:showVal val="1"/>
              <c:showCatName val="0"/>
              <c:showSerName val="0"/>
              <c:showPercent val="0"/>
              <c:showBubbleSize val="0"/>
            </c:dLbl>
            <c:dLbl>
              <c:idx val="1"/>
              <c:layout>
                <c:manualLayout>
                  <c:x val="-5.6685150955021565E-2"/>
                  <c:y val="-9.8522167487684734E-2"/>
                </c:manualLayout>
              </c:layout>
              <c:dLblPos val="r"/>
              <c:showLegendKey val="0"/>
              <c:showVal val="1"/>
              <c:showCatName val="0"/>
              <c:showSerName val="0"/>
              <c:showPercent val="0"/>
              <c:showBubbleSize val="0"/>
            </c:dLbl>
            <c:dLbl>
              <c:idx val="2"/>
              <c:layout>
                <c:manualLayout>
                  <c:x val="-5.6685150955021517E-2"/>
                  <c:y val="-8.5385878489326772E-2"/>
                </c:manualLayout>
              </c:layout>
              <c:dLblPos val="r"/>
              <c:showLegendKey val="0"/>
              <c:showVal val="1"/>
              <c:showCatName val="0"/>
              <c:showSerName val="0"/>
              <c:showPercent val="0"/>
              <c:showBubbleSize val="0"/>
            </c:dLbl>
            <c:dLbl>
              <c:idx val="3"/>
              <c:layout>
                <c:manualLayout>
                  <c:x val="-5.4220579174368455E-2"/>
                  <c:y val="-7.8817733990147784E-2"/>
                </c:manualLayout>
              </c:layout>
              <c:dLblPos val="r"/>
              <c:showLegendKey val="0"/>
              <c:showVal val="1"/>
              <c:showCatName val="0"/>
              <c:showSerName val="0"/>
              <c:showPercent val="0"/>
              <c:showBubbleSize val="0"/>
            </c:dLbl>
            <c:dLbl>
              <c:idx val="4"/>
              <c:layout>
                <c:manualLayout>
                  <c:x val="-5.4220579174368455E-2"/>
                  <c:y val="-7.2249589490968796E-2"/>
                </c:manualLayout>
              </c:layout>
              <c:dLblPos val="r"/>
              <c:showLegendKey val="0"/>
              <c:showVal val="1"/>
              <c:showCatName val="0"/>
              <c:showSerName val="0"/>
              <c:showPercent val="0"/>
              <c:showBubbleSize val="0"/>
            </c:dLbl>
            <c:dLbl>
              <c:idx val="5"/>
              <c:layout>
                <c:manualLayout>
                  <c:x val="-5.1756007393715345E-2"/>
                  <c:y val="-9.8522167487684664E-2"/>
                </c:manualLayout>
              </c:layout>
              <c:dLblPos val="r"/>
              <c:showLegendKey val="0"/>
              <c:showVal val="1"/>
              <c:showCatName val="0"/>
              <c:showSerName val="0"/>
              <c:showPercent val="0"/>
              <c:showBubbleSize val="0"/>
            </c:dLbl>
            <c:dLbl>
              <c:idx val="6"/>
              <c:layout>
                <c:manualLayout>
                  <c:x val="-5.6685150955021565E-2"/>
                  <c:y val="-9.1954540165237963E-2"/>
                </c:manualLayout>
              </c:layout>
              <c:dLblPos val="r"/>
              <c:showLegendKey val="0"/>
              <c:showVal val="1"/>
              <c:showCatName val="0"/>
              <c:showSerName val="0"/>
              <c:showPercent val="0"/>
              <c:showBubbleSize val="0"/>
            </c:dLbl>
            <c:dLbl>
              <c:idx val="7"/>
              <c:layout>
                <c:manualLayout>
                  <c:x val="-3.6968576709796676E-2"/>
                  <c:y val="0.1116584564860427"/>
                </c:manualLayout>
              </c:layout>
              <c:dLblPos val="r"/>
              <c:showLegendKey val="0"/>
              <c:showVal val="1"/>
              <c:showCatName val="0"/>
              <c:showSerName val="0"/>
              <c:showPercent val="0"/>
              <c:showBubbleSize val="0"/>
            </c:dLbl>
            <c:dLbl>
              <c:idx val="8"/>
              <c:layout>
                <c:manualLayout>
                  <c:x val="-1.7837235228539576E-2"/>
                  <c:y val="9.8522167487684734E-2"/>
                </c:manualLayout>
              </c:layout>
              <c:dLblPos val="r"/>
              <c:showLegendKey val="0"/>
              <c:showVal val="1"/>
              <c:showCatName val="0"/>
              <c:showSerName val="0"/>
              <c:showPercent val="0"/>
              <c:showBubbleSize val="0"/>
            </c:dLbl>
            <c:dLbl>
              <c:idx val="9"/>
              <c:layout>
                <c:manualLayout>
                  <c:x val="-6.4412238325281803E-3"/>
                  <c:y val="7.8817733990147784E-2"/>
                </c:manualLayout>
              </c:layout>
              <c:dLblPos val="r"/>
              <c:showLegendKey val="0"/>
              <c:showVal val="1"/>
              <c:showCatName val="0"/>
              <c:showSerName val="0"/>
              <c:showPercent val="0"/>
              <c:showBubbleSize val="0"/>
            </c:dLbl>
            <c:txPr>
              <a:bodyPr/>
              <a:lstStyle/>
              <a:p>
                <a:pPr>
                  <a:defRPr sz="105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VÍTIMAS'!$E$14:$N$14</c:f>
              <c:numCache>
                <c:formatCode>#,##0</c:formatCode>
                <c:ptCount val="10"/>
                <c:pt idx="0">
                  <c:v>269</c:v>
                </c:pt>
                <c:pt idx="1">
                  <c:v>418</c:v>
                </c:pt>
                <c:pt idx="2">
                  <c:v>407</c:v>
                </c:pt>
                <c:pt idx="3">
                  <c:v>474</c:v>
                </c:pt>
                <c:pt idx="4">
                  <c:v>513</c:v>
                </c:pt>
                <c:pt idx="5">
                  <c:v>483</c:v>
                </c:pt>
                <c:pt idx="6">
                  <c:v>663</c:v>
                </c:pt>
                <c:pt idx="7">
                  <c:v>865</c:v>
                </c:pt>
                <c:pt idx="8">
                  <c:v>1078</c:v>
                </c:pt>
                <c:pt idx="9">
                  <c:v>1242</c:v>
                </c:pt>
              </c:numCache>
            </c:numRef>
          </c:val>
          <c:smooth val="0"/>
        </c:ser>
        <c:dLbls>
          <c:showLegendKey val="0"/>
          <c:showVal val="1"/>
          <c:showCatName val="0"/>
          <c:showSerName val="0"/>
          <c:showPercent val="0"/>
          <c:showBubbleSize val="0"/>
        </c:dLbls>
        <c:marker val="1"/>
        <c:smooth val="0"/>
        <c:axId val="168370560"/>
        <c:axId val="168372096"/>
      </c:lineChart>
      <c:catAx>
        <c:axId val="168370560"/>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168372096"/>
        <c:crosses val="autoZero"/>
        <c:auto val="1"/>
        <c:lblAlgn val="ctr"/>
        <c:lblOffset val="100"/>
        <c:noMultiLvlLbl val="0"/>
      </c:catAx>
      <c:valAx>
        <c:axId val="168372096"/>
        <c:scaling>
          <c:orientation val="minMax"/>
        </c:scaling>
        <c:delete val="1"/>
        <c:axPos val="l"/>
        <c:numFmt formatCode="#,##0" sourceLinked="1"/>
        <c:majorTickMark val="out"/>
        <c:minorTickMark val="none"/>
        <c:tickLblPos val="nextTo"/>
        <c:crossAx val="168370560"/>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manualLayout>
          <c:xMode val="edge"/>
          <c:yMode val="edge"/>
          <c:x val="0.37212436283302425"/>
          <c:y val="1.5686274509803921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331030512377662E-2"/>
          <c:y val="0.22725521074571561"/>
          <c:w val="0.94933793897524466"/>
          <c:h val="0.54030013895321904"/>
        </c:manualLayout>
      </c:layout>
      <c:lineChart>
        <c:grouping val="standard"/>
        <c:varyColors val="0"/>
        <c:ser>
          <c:idx val="0"/>
          <c:order val="0"/>
          <c:tx>
            <c:strRef>
              <c:f>'VÍTIMAS FATAIS'!$C$19</c:f>
              <c:strCache>
                <c:ptCount val="1"/>
                <c:pt idx="0">
                  <c:v>10 A 12 ANOS</c:v>
                </c:pt>
              </c:strCache>
            </c:strRef>
          </c:tx>
          <c:marker>
            <c:symbol val="diamond"/>
            <c:size val="11"/>
          </c:marker>
          <c:dLbls>
            <c:dLbl>
              <c:idx val="0"/>
              <c:layout>
                <c:manualLayout>
                  <c:x val="-4.8359240069084618E-2"/>
                  <c:y val="-0.11764705882352934"/>
                </c:manualLayout>
              </c:layout>
              <c:dLblPos val="r"/>
              <c:showLegendKey val="0"/>
              <c:showVal val="1"/>
              <c:showCatName val="0"/>
              <c:showSerName val="0"/>
              <c:showPercent val="0"/>
              <c:showBubbleSize val="0"/>
            </c:dLbl>
            <c:dLbl>
              <c:idx val="1"/>
              <c:layout>
                <c:manualLayout>
                  <c:x val="-4.8359240069084611E-2"/>
                  <c:y val="-0.11764705882352941"/>
                </c:manualLayout>
              </c:layout>
              <c:dLblPos val="r"/>
              <c:showLegendKey val="0"/>
              <c:showVal val="1"/>
              <c:showCatName val="0"/>
              <c:showSerName val="0"/>
              <c:showPercent val="0"/>
              <c:showBubbleSize val="0"/>
            </c:dLbl>
            <c:dLbl>
              <c:idx val="2"/>
              <c:layout>
                <c:manualLayout>
                  <c:x val="-4.8359240069084583E-2"/>
                  <c:y val="-9.4117647058823528E-2"/>
                </c:manualLayout>
              </c:layout>
              <c:dLblPos val="r"/>
              <c:showLegendKey val="0"/>
              <c:showVal val="1"/>
              <c:showCatName val="0"/>
              <c:showSerName val="0"/>
              <c:showPercent val="0"/>
              <c:showBubbleSize val="0"/>
            </c:dLbl>
            <c:dLbl>
              <c:idx val="3"/>
              <c:layout>
                <c:manualLayout>
                  <c:x val="-3.4542314335060449E-2"/>
                  <c:y val="0.10980392156862745"/>
                </c:manualLayout>
              </c:layout>
              <c:dLblPos val="r"/>
              <c:showLegendKey val="0"/>
              <c:showVal val="1"/>
              <c:showCatName val="0"/>
              <c:showSerName val="0"/>
              <c:showPercent val="0"/>
              <c:showBubbleSize val="0"/>
            </c:dLbl>
            <c:dLbl>
              <c:idx val="4"/>
              <c:layout>
                <c:manualLayout>
                  <c:x val="-3.6845135290731149E-2"/>
                  <c:y val="-0.13333333333333333"/>
                </c:manualLayout>
              </c:layout>
              <c:dLblPos val="r"/>
              <c:showLegendKey val="0"/>
              <c:showVal val="1"/>
              <c:showCatName val="0"/>
              <c:showSerName val="0"/>
              <c:showPercent val="0"/>
              <c:showBubbleSize val="0"/>
            </c:dLbl>
            <c:dLbl>
              <c:idx val="5"/>
              <c:layout>
                <c:manualLayout>
                  <c:x val="-4.8359240069084632E-2"/>
                  <c:y val="-0.13333333333333333"/>
                </c:manualLayout>
              </c:layout>
              <c:dLblPos val="r"/>
              <c:showLegendKey val="0"/>
              <c:showVal val="1"/>
              <c:showCatName val="0"/>
              <c:showSerName val="0"/>
              <c:showPercent val="0"/>
              <c:showBubbleSize val="0"/>
            </c:dLbl>
            <c:dLbl>
              <c:idx val="6"/>
              <c:layout>
                <c:manualLayout>
                  <c:x val="-4.6056419113413932E-2"/>
                  <c:y val="-0.11764705882352934"/>
                </c:manualLayout>
              </c:layout>
              <c:dLblPos val="r"/>
              <c:showLegendKey val="0"/>
              <c:showVal val="1"/>
              <c:showCatName val="0"/>
              <c:showSerName val="0"/>
              <c:showPercent val="0"/>
              <c:showBubbleSize val="0"/>
            </c:dLbl>
            <c:dLbl>
              <c:idx val="7"/>
              <c:layout>
                <c:manualLayout>
                  <c:x val="-4.145077720207254E-2"/>
                  <c:y val="-0.10980392156862738"/>
                </c:manualLayout>
              </c:layout>
              <c:dLblPos val="r"/>
              <c:showLegendKey val="0"/>
              <c:showVal val="1"/>
              <c:showCatName val="0"/>
              <c:showSerName val="0"/>
              <c:showPercent val="0"/>
              <c:showBubbleSize val="0"/>
            </c:dLbl>
            <c:dLbl>
              <c:idx val="8"/>
              <c:layout>
                <c:manualLayout>
                  <c:x val="-4.145077720207254E-2"/>
                  <c:y val="-0.16470588235294117"/>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FATAIS'!$D$19:$M$19</c:f>
              <c:numCache>
                <c:formatCode>General</c:formatCode>
                <c:ptCount val="10"/>
                <c:pt idx="0">
                  <c:v>11</c:v>
                </c:pt>
                <c:pt idx="1">
                  <c:v>15</c:v>
                </c:pt>
                <c:pt idx="2">
                  <c:v>19</c:v>
                </c:pt>
                <c:pt idx="3">
                  <c:v>39</c:v>
                </c:pt>
                <c:pt idx="4">
                  <c:v>15</c:v>
                </c:pt>
                <c:pt idx="5">
                  <c:v>13</c:v>
                </c:pt>
                <c:pt idx="6">
                  <c:v>14</c:v>
                </c:pt>
                <c:pt idx="7">
                  <c:v>11</c:v>
                </c:pt>
                <c:pt idx="8">
                  <c:v>8</c:v>
                </c:pt>
                <c:pt idx="9">
                  <c:v>3</c:v>
                </c:pt>
              </c:numCache>
            </c:numRef>
          </c:val>
          <c:smooth val="0"/>
        </c:ser>
        <c:dLbls>
          <c:showLegendKey val="0"/>
          <c:showVal val="1"/>
          <c:showCatName val="0"/>
          <c:showSerName val="0"/>
          <c:showPercent val="0"/>
          <c:showBubbleSize val="0"/>
        </c:dLbls>
        <c:marker val="1"/>
        <c:smooth val="0"/>
        <c:axId val="215008768"/>
        <c:axId val="215010304"/>
      </c:lineChart>
      <c:catAx>
        <c:axId val="21500876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5010304"/>
        <c:crosses val="autoZero"/>
        <c:auto val="1"/>
        <c:lblAlgn val="ctr"/>
        <c:lblOffset val="100"/>
        <c:noMultiLvlLbl val="0"/>
      </c:catAx>
      <c:valAx>
        <c:axId val="215010304"/>
        <c:scaling>
          <c:orientation val="minMax"/>
        </c:scaling>
        <c:delete val="1"/>
        <c:axPos val="l"/>
        <c:numFmt formatCode="General" sourceLinked="1"/>
        <c:majorTickMark val="out"/>
        <c:minorTickMark val="none"/>
        <c:tickLblPos val="nextTo"/>
        <c:crossAx val="21500876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manualLayout>
          <c:xMode val="edge"/>
          <c:yMode val="edge"/>
          <c:x val="0.39198104120480087"/>
          <c:y val="4.6783625730994149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1.9236192422431252E-2"/>
          <c:y val="0.25711531672576016"/>
          <c:w val="0.96610165828872441"/>
          <c:h val="0.52860892388451441"/>
        </c:manualLayout>
      </c:layout>
      <c:lineChart>
        <c:grouping val="standard"/>
        <c:varyColors val="0"/>
        <c:ser>
          <c:idx val="0"/>
          <c:order val="0"/>
          <c:tx>
            <c:strRef>
              <c:f>'VÍTIMAS FATAIS'!$C$20</c:f>
              <c:strCache>
                <c:ptCount val="1"/>
                <c:pt idx="0">
                  <c:v>13 A 17 ANOS</c:v>
                </c:pt>
              </c:strCache>
            </c:strRef>
          </c:tx>
          <c:marker>
            <c:symbol val="diamond"/>
            <c:size val="11"/>
          </c:marker>
          <c:dLbls>
            <c:dLbl>
              <c:idx val="0"/>
              <c:layout>
                <c:manualLayout>
                  <c:x val="-4.9822064056939515E-2"/>
                  <c:y val="-0.10916179337231968"/>
                </c:manualLayout>
              </c:layout>
              <c:dLblPos val="r"/>
              <c:showLegendKey val="0"/>
              <c:showVal val="1"/>
              <c:showCatName val="0"/>
              <c:showSerName val="0"/>
              <c:showPercent val="0"/>
              <c:showBubbleSize val="0"/>
            </c:dLbl>
            <c:dLbl>
              <c:idx val="1"/>
              <c:layout>
                <c:manualLayout>
                  <c:x val="-4.9822064056939501E-2"/>
                  <c:y val="-0.13255360623781676"/>
                </c:manualLayout>
              </c:layout>
              <c:dLblPos val="r"/>
              <c:showLegendKey val="0"/>
              <c:showVal val="1"/>
              <c:showCatName val="0"/>
              <c:showSerName val="0"/>
              <c:showPercent val="0"/>
              <c:showBubbleSize val="0"/>
            </c:dLbl>
            <c:dLbl>
              <c:idx val="2"/>
              <c:layout>
                <c:manualLayout>
                  <c:x val="-3.5587188612099689E-2"/>
                  <c:y val="0.10136452241715399"/>
                </c:manualLayout>
              </c:layout>
              <c:dLblPos val="r"/>
              <c:showLegendKey val="0"/>
              <c:showVal val="1"/>
              <c:showCatName val="0"/>
              <c:showSerName val="0"/>
              <c:showPercent val="0"/>
              <c:showBubbleSize val="0"/>
            </c:dLbl>
            <c:dLbl>
              <c:idx val="3"/>
              <c:layout>
                <c:manualLayout>
                  <c:x val="-3.5587188612099648E-2"/>
                  <c:y val="0.14035087719298245"/>
                </c:manualLayout>
              </c:layout>
              <c:dLblPos val="r"/>
              <c:showLegendKey val="0"/>
              <c:showVal val="1"/>
              <c:showCatName val="0"/>
              <c:showSerName val="0"/>
              <c:showPercent val="0"/>
              <c:showBubbleSize val="0"/>
            </c:dLbl>
            <c:dLbl>
              <c:idx val="4"/>
              <c:layout>
                <c:manualLayout>
                  <c:x val="-4.0332147093712932E-2"/>
                  <c:y val="0.11695906432748537"/>
                </c:manualLayout>
              </c:layout>
              <c:dLblPos val="r"/>
              <c:showLegendKey val="0"/>
              <c:showVal val="1"/>
              <c:showCatName val="0"/>
              <c:showSerName val="0"/>
              <c:showPercent val="0"/>
              <c:showBubbleSize val="0"/>
            </c:dLbl>
            <c:dLbl>
              <c:idx val="5"/>
              <c:layout>
                <c:manualLayout>
                  <c:x val="-3.5587188612099731E-2"/>
                  <c:y val="0.11695906432748537"/>
                </c:manualLayout>
              </c:layout>
              <c:dLblPos val="r"/>
              <c:showLegendKey val="0"/>
              <c:showVal val="1"/>
              <c:showCatName val="0"/>
              <c:showSerName val="0"/>
              <c:showPercent val="0"/>
              <c:showBubbleSize val="0"/>
            </c:dLbl>
            <c:dLbl>
              <c:idx val="6"/>
              <c:layout>
                <c:manualLayout>
                  <c:x val="-4.0332147093712932E-2"/>
                  <c:y val="0.11695906432748537"/>
                </c:manualLayout>
              </c:layout>
              <c:dLblPos val="r"/>
              <c:showLegendKey val="0"/>
              <c:showVal val="1"/>
              <c:showCatName val="0"/>
              <c:showSerName val="0"/>
              <c:showPercent val="0"/>
              <c:showBubbleSize val="0"/>
            </c:dLbl>
            <c:dLbl>
              <c:idx val="7"/>
              <c:layout>
                <c:manualLayout>
                  <c:x val="-4.2704626334519574E-2"/>
                  <c:y val="-0.10916179337231968"/>
                </c:manualLayout>
              </c:layout>
              <c:dLblPos val="r"/>
              <c:showLegendKey val="0"/>
              <c:showVal val="1"/>
              <c:showCatName val="0"/>
              <c:showSerName val="0"/>
              <c:showPercent val="0"/>
              <c:showBubbleSize val="0"/>
            </c:dLbl>
            <c:dLbl>
              <c:idx val="8"/>
              <c:layout>
                <c:manualLayout>
                  <c:x val="-3.3214709371292998E-2"/>
                  <c:y val="-0.11695906432748537"/>
                </c:manualLayout>
              </c:layout>
              <c:dLblPos val="r"/>
              <c:showLegendKey val="0"/>
              <c:showVal val="1"/>
              <c:showCatName val="0"/>
              <c:showSerName val="0"/>
              <c:showPercent val="0"/>
              <c:showBubbleSize val="0"/>
            </c:dLbl>
            <c:dLbl>
              <c:idx val="9"/>
              <c:layout>
                <c:manualLayout>
                  <c:x val="-4.1504539559014265E-2"/>
                  <c:y val="-0.14814814814814814"/>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FATAIS'!$D$20:$M$20</c:f>
              <c:numCache>
                <c:formatCode>General</c:formatCode>
                <c:ptCount val="10"/>
                <c:pt idx="0">
                  <c:v>23</c:v>
                </c:pt>
                <c:pt idx="1">
                  <c:v>38</c:v>
                </c:pt>
                <c:pt idx="2">
                  <c:v>33</c:v>
                </c:pt>
                <c:pt idx="3">
                  <c:v>59</c:v>
                </c:pt>
                <c:pt idx="4">
                  <c:v>55</c:v>
                </c:pt>
                <c:pt idx="5">
                  <c:v>53</c:v>
                </c:pt>
                <c:pt idx="6">
                  <c:v>50</c:v>
                </c:pt>
                <c:pt idx="7">
                  <c:v>23</c:v>
                </c:pt>
                <c:pt idx="8">
                  <c:v>21</c:v>
                </c:pt>
                <c:pt idx="9">
                  <c:v>21</c:v>
                </c:pt>
              </c:numCache>
            </c:numRef>
          </c:val>
          <c:smooth val="0"/>
        </c:ser>
        <c:dLbls>
          <c:showLegendKey val="0"/>
          <c:showVal val="1"/>
          <c:showCatName val="0"/>
          <c:showSerName val="0"/>
          <c:showPercent val="0"/>
          <c:showBubbleSize val="0"/>
        </c:dLbls>
        <c:marker val="1"/>
        <c:smooth val="0"/>
        <c:axId val="215325696"/>
        <c:axId val="218563328"/>
      </c:lineChart>
      <c:catAx>
        <c:axId val="21532569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563328"/>
        <c:crosses val="autoZero"/>
        <c:auto val="1"/>
        <c:lblAlgn val="ctr"/>
        <c:lblOffset val="100"/>
        <c:noMultiLvlLbl val="0"/>
      </c:catAx>
      <c:valAx>
        <c:axId val="218563328"/>
        <c:scaling>
          <c:orientation val="minMax"/>
        </c:scaling>
        <c:delete val="1"/>
        <c:axPos val="l"/>
        <c:numFmt formatCode="General" sourceLinked="1"/>
        <c:majorTickMark val="out"/>
        <c:minorTickMark val="none"/>
        <c:tickLblPos val="nextTo"/>
        <c:crossAx val="21532569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manualLayout>
          <c:xMode val="edge"/>
          <c:yMode val="edge"/>
          <c:x val="0.37571499508507383"/>
          <c:y val="0"/>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07122507122507E-2"/>
          <c:y val="0.14796325459317586"/>
          <c:w val="0.94985754985754989"/>
          <c:h val="0.63250568678915131"/>
        </c:manualLayout>
      </c:layout>
      <c:lineChart>
        <c:grouping val="standard"/>
        <c:varyColors val="0"/>
        <c:ser>
          <c:idx val="0"/>
          <c:order val="0"/>
          <c:tx>
            <c:strRef>
              <c:f>'VÍTIMAS FATAIS'!$C$21</c:f>
              <c:strCache>
                <c:ptCount val="1"/>
                <c:pt idx="0">
                  <c:v>18 A 29 ANOS</c:v>
                </c:pt>
              </c:strCache>
            </c:strRef>
          </c:tx>
          <c:marker>
            <c:symbol val="diamond"/>
            <c:size val="11"/>
          </c:marker>
          <c:dLbls>
            <c:dLbl>
              <c:idx val="0"/>
              <c:layout>
                <c:manualLayout>
                  <c:x val="-3.6467236467236465E-2"/>
                  <c:y val="-0.13333333333333333"/>
                </c:manualLayout>
              </c:layout>
              <c:dLblPos val="r"/>
              <c:showLegendKey val="0"/>
              <c:showVal val="1"/>
              <c:showCatName val="0"/>
              <c:showSerName val="0"/>
              <c:showPercent val="0"/>
              <c:showBubbleSize val="0"/>
            </c:dLbl>
            <c:dLbl>
              <c:idx val="1"/>
              <c:layout>
                <c:manualLayout>
                  <c:x val="-4.3304843304843306E-2"/>
                  <c:y val="-0.11111111111111105"/>
                </c:manualLayout>
              </c:layout>
              <c:dLblPos val="r"/>
              <c:showLegendKey val="0"/>
              <c:showVal val="1"/>
              <c:showCatName val="0"/>
              <c:showSerName val="0"/>
              <c:showPercent val="0"/>
              <c:showBubbleSize val="0"/>
            </c:dLbl>
            <c:dLbl>
              <c:idx val="2"/>
              <c:layout>
                <c:manualLayout>
                  <c:x val="-4.5584045584045586E-2"/>
                  <c:y val="-0.11851851851851845"/>
                </c:manualLayout>
              </c:layout>
              <c:dLblPos val="r"/>
              <c:showLegendKey val="0"/>
              <c:showVal val="1"/>
              <c:showCatName val="0"/>
              <c:showSerName val="0"/>
              <c:showPercent val="0"/>
              <c:showBubbleSize val="0"/>
            </c:dLbl>
            <c:dLbl>
              <c:idx val="3"/>
              <c:layout>
                <c:manualLayout>
                  <c:x val="-5.4700854700854701E-2"/>
                  <c:y val="-8.8888888888888892E-2"/>
                </c:manualLayout>
              </c:layout>
              <c:dLblPos val="r"/>
              <c:showLegendKey val="0"/>
              <c:showVal val="1"/>
              <c:showCatName val="0"/>
              <c:showSerName val="0"/>
              <c:showPercent val="0"/>
              <c:showBubbleSize val="0"/>
            </c:dLbl>
            <c:dLbl>
              <c:idx val="4"/>
              <c:layout>
                <c:manualLayout>
                  <c:x val="-5.014245014245014E-2"/>
                  <c:y val="-0.10370370370370374"/>
                </c:manualLayout>
              </c:layout>
              <c:dLblPos val="r"/>
              <c:showLegendKey val="0"/>
              <c:showVal val="1"/>
              <c:showCatName val="0"/>
              <c:showSerName val="0"/>
              <c:showPercent val="0"/>
              <c:showBubbleSize val="0"/>
            </c:dLbl>
            <c:dLbl>
              <c:idx val="5"/>
              <c:layout>
                <c:manualLayout>
                  <c:x val="-4.1025641025641026E-2"/>
                  <c:y val="-0.1111111111111111"/>
                </c:manualLayout>
              </c:layout>
              <c:dLblPos val="r"/>
              <c:showLegendKey val="0"/>
              <c:showVal val="1"/>
              <c:showCatName val="0"/>
              <c:showSerName val="0"/>
              <c:showPercent val="0"/>
              <c:showBubbleSize val="0"/>
            </c:dLbl>
            <c:dLbl>
              <c:idx val="6"/>
              <c:layout>
                <c:manualLayout>
                  <c:x val="-5.242165242165242E-2"/>
                  <c:y val="-0.13333333333333333"/>
                </c:manualLayout>
              </c:layout>
              <c:dLblPos val="r"/>
              <c:showLegendKey val="0"/>
              <c:showVal val="1"/>
              <c:showCatName val="0"/>
              <c:showSerName val="0"/>
              <c:showPercent val="0"/>
              <c:showBubbleSize val="0"/>
            </c:dLbl>
            <c:dLbl>
              <c:idx val="7"/>
              <c:layout>
                <c:manualLayout>
                  <c:x val="-5.6980056980056981E-2"/>
                  <c:y val="-0.1111111111111111"/>
                </c:manualLayout>
              </c:layout>
              <c:dLblPos val="r"/>
              <c:showLegendKey val="0"/>
              <c:showVal val="1"/>
              <c:showCatName val="0"/>
              <c:showSerName val="0"/>
              <c:showPercent val="0"/>
              <c:showBubbleSize val="0"/>
            </c:dLbl>
            <c:dLbl>
              <c:idx val="8"/>
              <c:layout>
                <c:manualLayout>
                  <c:x val="-5.931656995486792E-2"/>
                  <c:y val="-0.11851851851851848"/>
                </c:manualLayout>
              </c:layout>
              <c:dLblPos val="r"/>
              <c:showLegendKey val="0"/>
              <c:showVal val="1"/>
              <c:showCatName val="0"/>
              <c:showSerName val="0"/>
              <c:showPercent val="0"/>
              <c:showBubbleSize val="0"/>
            </c:dLbl>
            <c:dLbl>
              <c:idx val="9"/>
              <c:layout>
                <c:manualLayout>
                  <c:x val="-4.1263700838168924E-2"/>
                  <c:y val="-0.111111111111111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FATAIS'!$D$21:$M$21</c:f>
              <c:numCache>
                <c:formatCode>General</c:formatCode>
                <c:ptCount val="10"/>
                <c:pt idx="0">
                  <c:v>25</c:v>
                </c:pt>
                <c:pt idx="1">
                  <c:v>32</c:v>
                </c:pt>
                <c:pt idx="2">
                  <c:v>32</c:v>
                </c:pt>
                <c:pt idx="3">
                  <c:v>72</c:v>
                </c:pt>
                <c:pt idx="4">
                  <c:v>89</c:v>
                </c:pt>
                <c:pt idx="5">
                  <c:v>77</c:v>
                </c:pt>
                <c:pt idx="6">
                  <c:v>64</c:v>
                </c:pt>
                <c:pt idx="7">
                  <c:v>117</c:v>
                </c:pt>
                <c:pt idx="8">
                  <c:v>121</c:v>
                </c:pt>
                <c:pt idx="9">
                  <c:v>132</c:v>
                </c:pt>
              </c:numCache>
            </c:numRef>
          </c:val>
          <c:smooth val="0"/>
        </c:ser>
        <c:dLbls>
          <c:showLegendKey val="0"/>
          <c:showVal val="1"/>
          <c:showCatName val="0"/>
          <c:showSerName val="0"/>
          <c:showPercent val="0"/>
          <c:showBubbleSize val="0"/>
        </c:dLbls>
        <c:marker val="1"/>
        <c:smooth val="0"/>
        <c:axId val="218616576"/>
        <c:axId val="218618112"/>
      </c:lineChart>
      <c:catAx>
        <c:axId val="21861657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618112"/>
        <c:crosses val="autoZero"/>
        <c:auto val="1"/>
        <c:lblAlgn val="ctr"/>
        <c:lblOffset val="100"/>
        <c:noMultiLvlLbl val="0"/>
      </c:catAx>
      <c:valAx>
        <c:axId val="218618112"/>
        <c:scaling>
          <c:orientation val="minMax"/>
        </c:scaling>
        <c:delete val="1"/>
        <c:axPos val="l"/>
        <c:numFmt formatCode="General" sourceLinked="1"/>
        <c:majorTickMark val="out"/>
        <c:minorTickMark val="none"/>
        <c:tickLblPos val="nextTo"/>
        <c:crossAx val="21861657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manualLayout>
          <c:xMode val="edge"/>
          <c:yMode val="edge"/>
          <c:x val="0.37655901410761156"/>
          <c:y val="1.3961552103284387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900966521122864E-2"/>
          <c:y val="0.18830743015761772"/>
          <c:w val="0.95019806695775422"/>
          <c:h val="0.56990064723584954"/>
        </c:manualLayout>
      </c:layout>
      <c:lineChart>
        <c:grouping val="standard"/>
        <c:varyColors val="0"/>
        <c:ser>
          <c:idx val="0"/>
          <c:order val="0"/>
          <c:tx>
            <c:strRef>
              <c:f>'VÍTIMAS FATAIS'!$C$22</c:f>
              <c:strCache>
                <c:ptCount val="1"/>
                <c:pt idx="0">
                  <c:v>30 A 59 ANOS</c:v>
                </c:pt>
              </c:strCache>
            </c:strRef>
          </c:tx>
          <c:marker>
            <c:symbol val="diamond"/>
            <c:size val="11"/>
          </c:marker>
          <c:dLbls>
            <c:dLbl>
              <c:idx val="0"/>
              <c:layout>
                <c:manualLayout>
                  <c:x val="-3.8483311896280799E-2"/>
                  <c:y val="-0.11169284467713787"/>
                </c:manualLayout>
              </c:layout>
              <c:dLblPos val="r"/>
              <c:showLegendKey val="0"/>
              <c:showVal val="1"/>
              <c:showCatName val="0"/>
              <c:showSerName val="0"/>
              <c:showPercent val="0"/>
              <c:showBubbleSize val="0"/>
            </c:dLbl>
            <c:dLbl>
              <c:idx val="1"/>
              <c:layout>
                <c:manualLayout>
                  <c:x val="-4.7538208813052762E-2"/>
                  <c:y val="-0.11867364746945899"/>
                </c:manualLayout>
              </c:layout>
              <c:dLblPos val="r"/>
              <c:showLegendKey val="0"/>
              <c:showVal val="1"/>
              <c:showCatName val="0"/>
              <c:showSerName val="0"/>
              <c:showPercent val="0"/>
              <c:showBubbleSize val="0"/>
            </c:dLbl>
            <c:dLbl>
              <c:idx val="2"/>
              <c:layout>
                <c:manualLayout>
                  <c:x val="-5.2065657271438755E-2"/>
                  <c:y val="-0.10471204188481682"/>
                </c:manualLayout>
              </c:layout>
              <c:dLblPos val="r"/>
              <c:showLegendKey val="0"/>
              <c:showVal val="1"/>
              <c:showCatName val="0"/>
              <c:showSerName val="0"/>
              <c:showPercent val="0"/>
              <c:showBubbleSize val="0"/>
            </c:dLbl>
            <c:dLbl>
              <c:idx val="3"/>
              <c:layout>
                <c:manualLayout>
                  <c:x val="-5.4329381500631706E-2"/>
                  <c:y val="-0.11169284467713787"/>
                </c:manualLayout>
              </c:layout>
              <c:dLblPos val="r"/>
              <c:showLegendKey val="0"/>
              <c:showVal val="1"/>
              <c:showCatName val="0"/>
              <c:showSerName val="0"/>
              <c:showPercent val="0"/>
              <c:showBubbleSize val="0"/>
            </c:dLbl>
            <c:dLbl>
              <c:idx val="4"/>
              <c:layout>
                <c:manualLayout>
                  <c:x val="-4.0747036125473778E-2"/>
                  <c:y val="-0.11867364746945899"/>
                </c:manualLayout>
              </c:layout>
              <c:dLblPos val="r"/>
              <c:showLegendKey val="0"/>
              <c:showVal val="1"/>
              <c:showCatName val="0"/>
              <c:showSerName val="0"/>
              <c:showPercent val="0"/>
              <c:showBubbleSize val="0"/>
            </c:dLbl>
            <c:dLbl>
              <c:idx val="5"/>
              <c:layout>
                <c:manualLayout>
                  <c:x val="-4.7538208813052742E-2"/>
                  <c:y val="-0.1256544502617801"/>
                </c:manualLayout>
              </c:layout>
              <c:dLblPos val="r"/>
              <c:showLegendKey val="0"/>
              <c:showVal val="1"/>
              <c:showCatName val="0"/>
              <c:showSerName val="0"/>
              <c:showPercent val="0"/>
              <c:showBubbleSize val="0"/>
            </c:dLbl>
            <c:dLbl>
              <c:idx val="6"/>
              <c:layout>
                <c:manualLayout>
                  <c:x val="-4.7538208813052742E-2"/>
                  <c:y val="-0.11867364746945905"/>
                </c:manualLayout>
              </c:layout>
              <c:dLblPos val="r"/>
              <c:showLegendKey val="0"/>
              <c:showVal val="1"/>
              <c:showCatName val="0"/>
              <c:showSerName val="0"/>
              <c:showPercent val="0"/>
              <c:showBubbleSize val="0"/>
            </c:dLbl>
            <c:dLbl>
              <c:idx val="7"/>
              <c:layout>
                <c:manualLayout>
                  <c:x val="-4.7538208813052742E-2"/>
                  <c:y val="-0.11867364746945899"/>
                </c:manualLayout>
              </c:layout>
              <c:dLblPos val="r"/>
              <c:showLegendKey val="0"/>
              <c:showVal val="1"/>
              <c:showCatName val="0"/>
              <c:showSerName val="0"/>
              <c:showPercent val="0"/>
              <c:showBubbleSize val="0"/>
            </c:dLbl>
            <c:dLbl>
              <c:idx val="8"/>
              <c:layout>
                <c:manualLayout>
                  <c:x val="-4.3010760354666763E-2"/>
                  <c:y val="-0.11867364746945899"/>
                </c:manualLayout>
              </c:layout>
              <c:dLblPos val="r"/>
              <c:showLegendKey val="0"/>
              <c:showVal val="1"/>
              <c:showCatName val="0"/>
              <c:showSerName val="0"/>
              <c:showPercent val="0"/>
              <c:showBubbleSize val="0"/>
            </c:dLbl>
            <c:dLbl>
              <c:idx val="9"/>
              <c:layout>
                <c:manualLayout>
                  <c:x val="-3.90625E-2"/>
                  <c:y val="-0.12972972972972974"/>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FATAIS'!$D$22:$M$22</c:f>
              <c:numCache>
                <c:formatCode>General</c:formatCode>
                <c:ptCount val="10"/>
                <c:pt idx="0">
                  <c:v>17</c:v>
                </c:pt>
                <c:pt idx="1">
                  <c:v>29</c:v>
                </c:pt>
                <c:pt idx="2">
                  <c:v>36</c:v>
                </c:pt>
                <c:pt idx="3">
                  <c:v>86</c:v>
                </c:pt>
                <c:pt idx="4">
                  <c:v>87</c:v>
                </c:pt>
                <c:pt idx="5">
                  <c:v>82</c:v>
                </c:pt>
                <c:pt idx="6">
                  <c:v>88</c:v>
                </c:pt>
                <c:pt idx="7">
                  <c:v>157</c:v>
                </c:pt>
                <c:pt idx="8">
                  <c:v>176</c:v>
                </c:pt>
                <c:pt idx="9">
                  <c:v>218</c:v>
                </c:pt>
              </c:numCache>
            </c:numRef>
          </c:val>
          <c:smooth val="0"/>
        </c:ser>
        <c:dLbls>
          <c:showLegendKey val="0"/>
          <c:showVal val="1"/>
          <c:showCatName val="0"/>
          <c:showSerName val="0"/>
          <c:showPercent val="0"/>
          <c:showBubbleSize val="0"/>
        </c:dLbls>
        <c:marker val="1"/>
        <c:smooth val="0"/>
        <c:axId val="218933504"/>
        <c:axId val="218951680"/>
      </c:lineChart>
      <c:catAx>
        <c:axId val="21893350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951680"/>
        <c:crosses val="autoZero"/>
        <c:auto val="1"/>
        <c:lblAlgn val="ctr"/>
        <c:lblOffset val="100"/>
        <c:noMultiLvlLbl val="0"/>
      </c:catAx>
      <c:valAx>
        <c:axId val="218951680"/>
        <c:scaling>
          <c:orientation val="minMax"/>
        </c:scaling>
        <c:delete val="1"/>
        <c:axPos val="l"/>
        <c:numFmt formatCode="General" sourceLinked="1"/>
        <c:majorTickMark val="out"/>
        <c:minorTickMark val="none"/>
        <c:tickLblPos val="nextTo"/>
        <c:crossAx val="21893350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1.6161584909941268E-2"/>
          <c:y val="0.18164067726828262"/>
          <c:w val="0.97037037037037865"/>
          <c:h val="0.62465544748082957"/>
        </c:manualLayout>
      </c:layout>
      <c:lineChart>
        <c:grouping val="standard"/>
        <c:varyColors val="0"/>
        <c:ser>
          <c:idx val="0"/>
          <c:order val="0"/>
          <c:tx>
            <c:strRef>
              <c:f>'VÍTIMAS FATAIS'!$C$23</c:f>
              <c:strCache>
                <c:ptCount val="1"/>
                <c:pt idx="0">
                  <c:v>60 ANOS OU MAIS</c:v>
                </c:pt>
              </c:strCache>
            </c:strRef>
          </c:tx>
          <c:dLbls>
            <c:dLbl>
              <c:idx val="0"/>
              <c:layout>
                <c:manualLayout>
                  <c:x val="-4.4057971014492756E-2"/>
                  <c:y val="-0.13725490196078433"/>
                </c:manualLayout>
              </c:layout>
              <c:dLblPos val="r"/>
              <c:showLegendKey val="0"/>
              <c:showVal val="1"/>
              <c:showCatName val="0"/>
              <c:showSerName val="0"/>
              <c:showPercent val="0"/>
              <c:showBubbleSize val="0"/>
            </c:dLbl>
            <c:dLbl>
              <c:idx val="1"/>
              <c:layout>
                <c:manualLayout>
                  <c:x val="-5.5652173913043501E-2"/>
                  <c:y val="-0.11764705882352947"/>
                </c:manualLayout>
              </c:layout>
              <c:dLblPos val="r"/>
              <c:showLegendKey val="0"/>
              <c:showVal val="1"/>
              <c:showCatName val="0"/>
              <c:showSerName val="0"/>
              <c:showPercent val="0"/>
              <c:showBubbleSize val="0"/>
            </c:dLbl>
            <c:dLbl>
              <c:idx val="2"/>
              <c:layout>
                <c:manualLayout>
                  <c:x val="-5.565217391304348E-2"/>
                  <c:y val="-9.8039215686274564E-2"/>
                </c:manualLayout>
              </c:layout>
              <c:dLblPos val="r"/>
              <c:showLegendKey val="0"/>
              <c:showVal val="1"/>
              <c:showCatName val="0"/>
              <c:showSerName val="0"/>
              <c:showPercent val="0"/>
              <c:showBubbleSize val="0"/>
            </c:dLbl>
            <c:dLbl>
              <c:idx val="3"/>
              <c:layout>
                <c:manualLayout>
                  <c:x val="-5.1014492753623186E-2"/>
                  <c:y val="-8.4967320261437912E-2"/>
                </c:manualLayout>
              </c:layout>
              <c:dLblPos val="r"/>
              <c:showLegendKey val="0"/>
              <c:showVal val="1"/>
              <c:showCatName val="0"/>
              <c:showSerName val="0"/>
              <c:showPercent val="0"/>
              <c:showBubbleSize val="0"/>
            </c:dLbl>
            <c:dLbl>
              <c:idx val="4"/>
              <c:layout>
                <c:manualLayout>
                  <c:x val="-4.6376811594202899E-2"/>
                  <c:y val="-0.11764705882352935"/>
                </c:manualLayout>
              </c:layout>
              <c:dLblPos val="r"/>
              <c:showLegendKey val="0"/>
              <c:showVal val="1"/>
              <c:showCatName val="0"/>
              <c:showSerName val="0"/>
              <c:showPercent val="0"/>
              <c:showBubbleSize val="0"/>
            </c:dLbl>
            <c:dLbl>
              <c:idx val="5"/>
              <c:layout>
                <c:manualLayout>
                  <c:x val="-5.565217391304339E-2"/>
                  <c:y val="-0.11764705882352935"/>
                </c:manualLayout>
              </c:layout>
              <c:dLblPos val="r"/>
              <c:showLegendKey val="0"/>
              <c:showVal val="1"/>
              <c:showCatName val="0"/>
              <c:showSerName val="0"/>
              <c:showPercent val="0"/>
              <c:showBubbleSize val="0"/>
            </c:dLbl>
            <c:dLbl>
              <c:idx val="6"/>
              <c:layout>
                <c:manualLayout>
                  <c:x val="-5.1014492753623186E-2"/>
                  <c:y val="-9.8039215686274536E-2"/>
                </c:manualLayout>
              </c:layout>
              <c:dLblPos val="r"/>
              <c:showLegendKey val="0"/>
              <c:showVal val="1"/>
              <c:showCatName val="0"/>
              <c:showSerName val="0"/>
              <c:showPercent val="0"/>
              <c:showBubbleSize val="0"/>
            </c:dLbl>
            <c:dLbl>
              <c:idx val="7"/>
              <c:layout>
                <c:manualLayout>
                  <c:x val="-4.1739130434782612E-2"/>
                  <c:y val="-9.8039215686274508E-2"/>
                </c:manualLayout>
              </c:layout>
              <c:dLblPos val="r"/>
              <c:showLegendKey val="0"/>
              <c:showVal val="1"/>
              <c:showCatName val="0"/>
              <c:showSerName val="0"/>
              <c:showPercent val="0"/>
              <c:showBubbleSize val="0"/>
            </c:dLbl>
            <c:dLbl>
              <c:idx val="8"/>
              <c:layout>
                <c:manualLayout>
                  <c:x val="-4.1739130434782612E-2"/>
                  <c:y val="-0.11764705882352941"/>
                </c:manualLayout>
              </c:layout>
              <c:dLblPos val="r"/>
              <c:showLegendKey val="0"/>
              <c:showVal val="1"/>
              <c:showCatName val="0"/>
              <c:showSerName val="0"/>
              <c:showPercent val="0"/>
              <c:showBubbleSize val="0"/>
            </c:dLbl>
            <c:dLbl>
              <c:idx val="9"/>
              <c:layout>
                <c:manualLayout>
                  <c:x val="-4.4098573281452662E-2"/>
                  <c:y val="-0.1176470588235294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FATAIS'!$D$23:$M$23</c:f>
              <c:numCache>
                <c:formatCode>General</c:formatCode>
                <c:ptCount val="10"/>
                <c:pt idx="0">
                  <c:v>9</c:v>
                </c:pt>
                <c:pt idx="1">
                  <c:v>10</c:v>
                </c:pt>
                <c:pt idx="2">
                  <c:v>16</c:v>
                </c:pt>
                <c:pt idx="3">
                  <c:v>29</c:v>
                </c:pt>
                <c:pt idx="4">
                  <c:v>28</c:v>
                </c:pt>
                <c:pt idx="5">
                  <c:v>28</c:v>
                </c:pt>
                <c:pt idx="6">
                  <c:v>48</c:v>
                </c:pt>
                <c:pt idx="7">
                  <c:v>43</c:v>
                </c:pt>
                <c:pt idx="8">
                  <c:v>40</c:v>
                </c:pt>
                <c:pt idx="9">
                  <c:v>44</c:v>
                </c:pt>
              </c:numCache>
            </c:numRef>
          </c:val>
          <c:smooth val="0"/>
        </c:ser>
        <c:dLbls>
          <c:showLegendKey val="0"/>
          <c:showVal val="1"/>
          <c:showCatName val="0"/>
          <c:showSerName val="0"/>
          <c:showPercent val="0"/>
          <c:showBubbleSize val="0"/>
        </c:dLbls>
        <c:marker val="1"/>
        <c:smooth val="0"/>
        <c:axId val="219189248"/>
        <c:axId val="219190784"/>
      </c:lineChart>
      <c:catAx>
        <c:axId val="21918924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9190784"/>
        <c:crosses val="autoZero"/>
        <c:auto val="1"/>
        <c:lblAlgn val="ctr"/>
        <c:lblOffset val="100"/>
        <c:noMultiLvlLbl val="0"/>
      </c:catAx>
      <c:valAx>
        <c:axId val="219190784"/>
        <c:scaling>
          <c:orientation val="minMax"/>
        </c:scaling>
        <c:delete val="1"/>
        <c:axPos val="l"/>
        <c:numFmt formatCode="General" sourceLinked="1"/>
        <c:majorTickMark val="out"/>
        <c:minorTickMark val="none"/>
        <c:tickLblPos val="nextTo"/>
        <c:crossAx val="21918924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0"/>
      <c:depthPercent val="100"/>
      <c:rAngAx val="1"/>
    </c:view3D>
    <c:floor>
      <c:thickness val="0"/>
      <c:spPr>
        <a:solidFill>
          <a:schemeClr val="tx1"/>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2.3391812865497075E-2"/>
          <c:y val="0.254137085323351"/>
          <c:w val="0.95321637426900585"/>
          <c:h val="0.56205584957618004"/>
        </c:manualLayout>
      </c:layout>
      <c:bar3DChart>
        <c:barDir val="col"/>
        <c:grouping val="clustered"/>
        <c:varyColors val="0"/>
        <c:ser>
          <c:idx val="0"/>
          <c:order val="0"/>
          <c:tx>
            <c:strRef>
              <c:f>'VÍTIMAS FATAIS'!$C$18</c:f>
              <c:strCache>
                <c:ptCount val="1"/>
                <c:pt idx="0">
                  <c:v>0 A 9 ANOS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FATAIS'!$D$18:$M$18</c:f>
              <c:numCache>
                <c:formatCode>General</c:formatCode>
                <c:ptCount val="10"/>
                <c:pt idx="0">
                  <c:v>8</c:v>
                </c:pt>
                <c:pt idx="1">
                  <c:v>9</c:v>
                </c:pt>
                <c:pt idx="2">
                  <c:v>6</c:v>
                </c:pt>
                <c:pt idx="3">
                  <c:v>15</c:v>
                </c:pt>
                <c:pt idx="4">
                  <c:v>14</c:v>
                </c:pt>
                <c:pt idx="5">
                  <c:v>11</c:v>
                </c:pt>
                <c:pt idx="6">
                  <c:v>2</c:v>
                </c:pt>
                <c:pt idx="7">
                  <c:v>15</c:v>
                </c:pt>
                <c:pt idx="8">
                  <c:v>10</c:v>
                </c:pt>
                <c:pt idx="9">
                  <c:v>18</c:v>
                </c:pt>
              </c:numCache>
            </c:numRef>
          </c:val>
        </c:ser>
        <c:ser>
          <c:idx val="1"/>
          <c:order val="1"/>
          <c:tx>
            <c:strRef>
              <c:f>'VÍTIMAS FATAIS'!$C$19</c:f>
              <c:strCache>
                <c:ptCount val="1"/>
                <c:pt idx="0">
                  <c:v>10 A 12 ANOS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FATAIS'!$D$19:$M$19</c:f>
              <c:numCache>
                <c:formatCode>General</c:formatCode>
                <c:ptCount val="10"/>
                <c:pt idx="0">
                  <c:v>11</c:v>
                </c:pt>
                <c:pt idx="1">
                  <c:v>15</c:v>
                </c:pt>
                <c:pt idx="2">
                  <c:v>19</c:v>
                </c:pt>
                <c:pt idx="3">
                  <c:v>39</c:v>
                </c:pt>
                <c:pt idx="4">
                  <c:v>15</c:v>
                </c:pt>
                <c:pt idx="5">
                  <c:v>13</c:v>
                </c:pt>
                <c:pt idx="6">
                  <c:v>14</c:v>
                </c:pt>
                <c:pt idx="7">
                  <c:v>11</c:v>
                </c:pt>
                <c:pt idx="8">
                  <c:v>8</c:v>
                </c:pt>
                <c:pt idx="9">
                  <c:v>3</c:v>
                </c:pt>
              </c:numCache>
            </c:numRef>
          </c:val>
        </c:ser>
        <c:ser>
          <c:idx val="2"/>
          <c:order val="2"/>
          <c:tx>
            <c:strRef>
              <c:f>'VÍTIMAS FATAIS'!$C$20</c:f>
              <c:strCache>
                <c:ptCount val="1"/>
                <c:pt idx="0">
                  <c:v>13 A 17 ANOS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FATAIS'!$D$20:$M$20</c:f>
              <c:numCache>
                <c:formatCode>General</c:formatCode>
                <c:ptCount val="10"/>
                <c:pt idx="0">
                  <c:v>23</c:v>
                </c:pt>
                <c:pt idx="1">
                  <c:v>38</c:v>
                </c:pt>
                <c:pt idx="2">
                  <c:v>33</c:v>
                </c:pt>
                <c:pt idx="3">
                  <c:v>59</c:v>
                </c:pt>
                <c:pt idx="4">
                  <c:v>55</c:v>
                </c:pt>
                <c:pt idx="5">
                  <c:v>53</c:v>
                </c:pt>
                <c:pt idx="6">
                  <c:v>50</c:v>
                </c:pt>
                <c:pt idx="7">
                  <c:v>23</c:v>
                </c:pt>
                <c:pt idx="8">
                  <c:v>21</c:v>
                </c:pt>
                <c:pt idx="9">
                  <c:v>21</c:v>
                </c:pt>
              </c:numCache>
            </c:numRef>
          </c:val>
        </c:ser>
        <c:ser>
          <c:idx val="3"/>
          <c:order val="3"/>
          <c:tx>
            <c:strRef>
              <c:f>'VÍTIMAS FATAIS'!$C$21</c:f>
              <c:strCache>
                <c:ptCount val="1"/>
                <c:pt idx="0">
                  <c:v>18 A 29 ANOS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FATAIS'!$D$21:$M$21</c:f>
              <c:numCache>
                <c:formatCode>General</c:formatCode>
                <c:ptCount val="10"/>
                <c:pt idx="0">
                  <c:v>25</c:v>
                </c:pt>
                <c:pt idx="1">
                  <c:v>32</c:v>
                </c:pt>
                <c:pt idx="2">
                  <c:v>32</c:v>
                </c:pt>
                <c:pt idx="3">
                  <c:v>72</c:v>
                </c:pt>
                <c:pt idx="4">
                  <c:v>89</c:v>
                </c:pt>
                <c:pt idx="5">
                  <c:v>77</c:v>
                </c:pt>
                <c:pt idx="6">
                  <c:v>64</c:v>
                </c:pt>
                <c:pt idx="7">
                  <c:v>117</c:v>
                </c:pt>
                <c:pt idx="8">
                  <c:v>121</c:v>
                </c:pt>
                <c:pt idx="9">
                  <c:v>132</c:v>
                </c:pt>
              </c:numCache>
            </c:numRef>
          </c:val>
        </c:ser>
        <c:ser>
          <c:idx val="4"/>
          <c:order val="4"/>
          <c:tx>
            <c:strRef>
              <c:f>'VÍTIMAS FATAIS'!$C$22</c:f>
              <c:strCache>
                <c:ptCount val="1"/>
                <c:pt idx="0">
                  <c:v>30 A 59 ANOS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FATAIS'!$D$22:$M$22</c:f>
              <c:numCache>
                <c:formatCode>General</c:formatCode>
                <c:ptCount val="10"/>
                <c:pt idx="0">
                  <c:v>17</c:v>
                </c:pt>
                <c:pt idx="1">
                  <c:v>29</c:v>
                </c:pt>
                <c:pt idx="2">
                  <c:v>36</c:v>
                </c:pt>
                <c:pt idx="3">
                  <c:v>86</c:v>
                </c:pt>
                <c:pt idx="4">
                  <c:v>87</c:v>
                </c:pt>
                <c:pt idx="5">
                  <c:v>82</c:v>
                </c:pt>
                <c:pt idx="6">
                  <c:v>88</c:v>
                </c:pt>
                <c:pt idx="7">
                  <c:v>157</c:v>
                </c:pt>
                <c:pt idx="8">
                  <c:v>176</c:v>
                </c:pt>
                <c:pt idx="9">
                  <c:v>218</c:v>
                </c:pt>
              </c:numCache>
            </c:numRef>
          </c:val>
        </c:ser>
        <c:ser>
          <c:idx val="5"/>
          <c:order val="5"/>
          <c:tx>
            <c:strRef>
              <c:f>'VÍTIMAS FATAIS'!$C$23</c:f>
              <c:strCache>
                <c:ptCount val="1"/>
                <c:pt idx="0">
                  <c:v>60 ANOS OU MAIS</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FATAIS'!$D$23:$M$23</c:f>
              <c:numCache>
                <c:formatCode>General</c:formatCode>
                <c:ptCount val="10"/>
                <c:pt idx="0">
                  <c:v>9</c:v>
                </c:pt>
                <c:pt idx="1">
                  <c:v>10</c:v>
                </c:pt>
                <c:pt idx="2">
                  <c:v>16</c:v>
                </c:pt>
                <c:pt idx="3">
                  <c:v>29</c:v>
                </c:pt>
                <c:pt idx="4">
                  <c:v>28</c:v>
                </c:pt>
                <c:pt idx="5">
                  <c:v>28</c:v>
                </c:pt>
                <c:pt idx="6">
                  <c:v>48</c:v>
                </c:pt>
                <c:pt idx="7">
                  <c:v>43</c:v>
                </c:pt>
                <c:pt idx="8">
                  <c:v>40</c:v>
                </c:pt>
                <c:pt idx="9">
                  <c:v>44</c:v>
                </c:pt>
              </c:numCache>
            </c:numRef>
          </c:val>
        </c:ser>
        <c:dLbls>
          <c:showLegendKey val="0"/>
          <c:showVal val="1"/>
          <c:showCatName val="0"/>
          <c:showSerName val="0"/>
          <c:showPercent val="0"/>
          <c:showBubbleSize val="0"/>
        </c:dLbls>
        <c:gapWidth val="69"/>
        <c:gapDepth val="99"/>
        <c:shape val="cylinder"/>
        <c:axId val="219751936"/>
        <c:axId val="219753472"/>
        <c:axId val="0"/>
      </c:bar3DChart>
      <c:catAx>
        <c:axId val="21975193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9753472"/>
        <c:crosses val="autoZero"/>
        <c:auto val="1"/>
        <c:lblAlgn val="ctr"/>
        <c:lblOffset val="100"/>
        <c:noMultiLvlLbl val="0"/>
      </c:catAx>
      <c:valAx>
        <c:axId val="219753472"/>
        <c:scaling>
          <c:orientation val="minMax"/>
        </c:scaling>
        <c:delete val="1"/>
        <c:axPos val="l"/>
        <c:numFmt formatCode="General" sourceLinked="1"/>
        <c:majorTickMark val="out"/>
        <c:minorTickMark val="none"/>
        <c:tickLblPos val="nextTo"/>
        <c:crossAx val="219751936"/>
        <c:crosses val="autoZero"/>
        <c:crossBetween val="between"/>
      </c:valAx>
      <c:spPr>
        <a:noFill/>
        <a:ln w="25400">
          <a:noFill/>
        </a:ln>
      </c:spPr>
    </c:plotArea>
    <c:legend>
      <c:legendPos val="t"/>
      <c:layout/>
      <c:overlay val="0"/>
      <c:txPr>
        <a:bodyPr/>
        <a:lstStyle/>
        <a:p>
          <a:pPr>
            <a:defRPr sz="110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20"/>
      <c:depthPercent val="100"/>
      <c:rAngAx val="1"/>
    </c:view3D>
    <c:floor>
      <c:thickness val="0"/>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8.0879377257330007E-2"/>
          <c:y val="0.15869959436888567"/>
          <c:w val="0.89404939767144487"/>
          <c:h val="0.64444667143879741"/>
        </c:manualLayout>
      </c:layout>
      <c:bar3DChart>
        <c:barDir val="col"/>
        <c:grouping val="clustered"/>
        <c:varyColors val="0"/>
        <c:ser>
          <c:idx val="0"/>
          <c:order val="0"/>
          <c:tx>
            <c:strRef>
              <c:f>'VÍTIMAS FATAIS'!$C$27</c:f>
              <c:strCache>
                <c:ptCount val="1"/>
                <c:pt idx="0">
                  <c:v>CONDUTOR</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FATAIS'!$D$27:$M$27</c:f>
              <c:numCache>
                <c:formatCode>General</c:formatCode>
                <c:ptCount val="10"/>
                <c:pt idx="0">
                  <c:v>76</c:v>
                </c:pt>
                <c:pt idx="1">
                  <c:v>126</c:v>
                </c:pt>
                <c:pt idx="2">
                  <c:v>115</c:v>
                </c:pt>
                <c:pt idx="3">
                  <c:v>178</c:v>
                </c:pt>
                <c:pt idx="4">
                  <c:v>206</c:v>
                </c:pt>
                <c:pt idx="5">
                  <c:v>170</c:v>
                </c:pt>
                <c:pt idx="6">
                  <c:v>198</c:v>
                </c:pt>
                <c:pt idx="7">
                  <c:v>232</c:v>
                </c:pt>
                <c:pt idx="8">
                  <c:v>90</c:v>
                </c:pt>
                <c:pt idx="9">
                  <c:v>109</c:v>
                </c:pt>
              </c:numCache>
            </c:numRef>
          </c:val>
        </c:ser>
        <c:ser>
          <c:idx val="1"/>
          <c:order val="1"/>
          <c:tx>
            <c:strRef>
              <c:f>'VÍTIMAS FATAIS'!$C$28</c:f>
              <c:strCache>
                <c:ptCount val="1"/>
                <c:pt idx="0">
                  <c:v>PASSAGEIRO</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FATAIS'!$D$28:$M$28</c:f>
              <c:numCache>
                <c:formatCode>General</c:formatCode>
                <c:ptCount val="10"/>
                <c:pt idx="0">
                  <c:v>28</c:v>
                </c:pt>
                <c:pt idx="1">
                  <c:v>36</c:v>
                </c:pt>
                <c:pt idx="2">
                  <c:v>39</c:v>
                </c:pt>
                <c:pt idx="3">
                  <c:v>100</c:v>
                </c:pt>
                <c:pt idx="4">
                  <c:v>74</c:v>
                </c:pt>
                <c:pt idx="5">
                  <c:v>100</c:v>
                </c:pt>
                <c:pt idx="6">
                  <c:v>67</c:v>
                </c:pt>
                <c:pt idx="7">
                  <c:v>101</c:v>
                </c:pt>
                <c:pt idx="8">
                  <c:v>90</c:v>
                </c:pt>
                <c:pt idx="9">
                  <c:v>102</c:v>
                </c:pt>
              </c:numCache>
            </c:numRef>
          </c:val>
        </c:ser>
        <c:ser>
          <c:idx val="2"/>
          <c:order val="2"/>
          <c:tx>
            <c:strRef>
              <c:f>'VÍTIMAS FATAIS'!$C$29</c:f>
              <c:strCache>
                <c:ptCount val="1"/>
                <c:pt idx="0">
                  <c:v>PEDESTRE</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FATAIS'!$D$29:$M$29</c:f>
              <c:numCache>
                <c:formatCode>General</c:formatCode>
                <c:ptCount val="10"/>
                <c:pt idx="0">
                  <c:v>14</c:v>
                </c:pt>
                <c:pt idx="1">
                  <c:v>22</c:v>
                </c:pt>
                <c:pt idx="2">
                  <c:v>28</c:v>
                </c:pt>
                <c:pt idx="3">
                  <c:v>61</c:v>
                </c:pt>
                <c:pt idx="4">
                  <c:v>29</c:v>
                </c:pt>
                <c:pt idx="5">
                  <c:v>34</c:v>
                </c:pt>
                <c:pt idx="6">
                  <c:v>39</c:v>
                </c:pt>
                <c:pt idx="7">
                  <c:v>35</c:v>
                </c:pt>
                <c:pt idx="8">
                  <c:v>56</c:v>
                </c:pt>
                <c:pt idx="9">
                  <c:v>68</c:v>
                </c:pt>
              </c:numCache>
            </c:numRef>
          </c:val>
        </c:ser>
        <c:ser>
          <c:idx val="3"/>
          <c:order val="3"/>
          <c:tx>
            <c:strRef>
              <c:f>'VÍTIMAS FATAIS'!$C$30</c:f>
              <c:strCache>
                <c:ptCount val="1"/>
                <c:pt idx="0">
                  <c:v>MOTOCICLISTA</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FATAIS'!$D$30:$M$30</c:f>
              <c:numCache>
                <c:formatCode>General</c:formatCode>
                <c:ptCount val="10"/>
                <c:pt idx="0">
                  <c:v>0</c:v>
                </c:pt>
                <c:pt idx="1">
                  <c:v>0</c:v>
                </c:pt>
                <c:pt idx="2">
                  <c:v>0</c:v>
                </c:pt>
                <c:pt idx="3">
                  <c:v>0</c:v>
                </c:pt>
                <c:pt idx="4">
                  <c:v>0</c:v>
                </c:pt>
                <c:pt idx="5">
                  <c:v>0</c:v>
                </c:pt>
                <c:pt idx="6">
                  <c:v>0</c:v>
                </c:pt>
                <c:pt idx="7">
                  <c:v>0</c:v>
                </c:pt>
                <c:pt idx="8">
                  <c:v>137</c:v>
                </c:pt>
                <c:pt idx="9">
                  <c:v>163</c:v>
                </c:pt>
              </c:numCache>
            </c:numRef>
          </c:val>
        </c:ser>
        <c:ser>
          <c:idx val="4"/>
          <c:order val="4"/>
          <c:tx>
            <c:strRef>
              <c:f>'VÍTIMAS FATAIS'!$C$31</c:f>
              <c:strCache>
                <c:ptCount val="1"/>
                <c:pt idx="0">
                  <c:v>CICLISTA</c:v>
                </c:pt>
              </c:strCache>
            </c:strRef>
          </c:tx>
          <c:invertIfNegative val="0"/>
          <c:dLbls>
            <c:delete val="1"/>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FATAIS'!$D$31:$M$31</c:f>
              <c:numCache>
                <c:formatCode>General</c:formatCode>
                <c:ptCount val="10"/>
                <c:pt idx="1">
                  <c:v>0</c:v>
                </c:pt>
                <c:pt idx="2">
                  <c:v>0</c:v>
                </c:pt>
                <c:pt idx="3">
                  <c:v>0</c:v>
                </c:pt>
                <c:pt idx="4">
                  <c:v>0</c:v>
                </c:pt>
                <c:pt idx="5">
                  <c:v>0</c:v>
                </c:pt>
                <c:pt idx="6">
                  <c:v>0</c:v>
                </c:pt>
                <c:pt idx="7">
                  <c:v>0</c:v>
                </c:pt>
                <c:pt idx="8">
                  <c:v>32</c:v>
                </c:pt>
                <c:pt idx="9">
                  <c:v>33</c:v>
                </c:pt>
              </c:numCache>
            </c:numRef>
          </c:val>
        </c:ser>
        <c:dLbls>
          <c:showLegendKey val="0"/>
          <c:showVal val="1"/>
          <c:showCatName val="0"/>
          <c:showSerName val="0"/>
          <c:showPercent val="0"/>
          <c:showBubbleSize val="0"/>
        </c:dLbls>
        <c:gapWidth val="54"/>
        <c:gapDepth val="187"/>
        <c:shape val="cylinder"/>
        <c:axId val="219805952"/>
        <c:axId val="219938816"/>
        <c:axId val="0"/>
      </c:bar3DChart>
      <c:catAx>
        <c:axId val="219805952"/>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9938816"/>
        <c:crosses val="autoZero"/>
        <c:auto val="1"/>
        <c:lblAlgn val="ctr"/>
        <c:lblOffset val="100"/>
        <c:noMultiLvlLbl val="0"/>
      </c:catAx>
      <c:valAx>
        <c:axId val="219938816"/>
        <c:scaling>
          <c:orientation val="minMax"/>
        </c:scaling>
        <c:delete val="0"/>
        <c:axPos val="l"/>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9805952"/>
        <c:crosses val="autoZero"/>
        <c:crossBetween val="between"/>
      </c:valAx>
      <c:spPr>
        <a:noFill/>
        <a:ln w="25400">
          <a:noFill/>
        </a:ln>
      </c:spPr>
    </c:plotArea>
    <c:legend>
      <c:legendPos val="t"/>
      <c:layout/>
      <c:overlay val="0"/>
      <c:txPr>
        <a:bodyPr/>
        <a:lstStyle/>
        <a:p>
          <a:pPr>
            <a:defRPr sz="96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63" footer="0.3149606200000066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1"/>
    <c:plotArea>
      <c:layout>
        <c:manualLayout>
          <c:layoutTarget val="inner"/>
          <c:xMode val="edge"/>
          <c:yMode val="edge"/>
          <c:x val="2.7155465037338764E-2"/>
          <c:y val="7.5209094294309373E-2"/>
          <c:w val="0.94025797691785451"/>
          <c:h val="0.68957880264966875"/>
        </c:manualLayout>
      </c:layout>
      <c:lineChart>
        <c:grouping val="standard"/>
        <c:varyColors val="0"/>
        <c:ser>
          <c:idx val="0"/>
          <c:order val="0"/>
          <c:tx>
            <c:strRef>
              <c:f>'VÍTIMAS FATAIS'!$C$16</c:f>
              <c:strCache>
                <c:ptCount val="1"/>
                <c:pt idx="0">
                  <c:v>TOTAL</c:v>
                </c:pt>
              </c:strCache>
            </c:strRef>
          </c:tx>
          <c:marker>
            <c:symbol val="diamond"/>
            <c:size val="11"/>
          </c:marker>
          <c:dLbls>
            <c:dLbl>
              <c:idx val="0"/>
              <c:layout>
                <c:manualLayout>
                  <c:x val="-5.3990610328638493E-2"/>
                  <c:y val="-0.16666666666666671"/>
                </c:manualLayout>
              </c:layout>
              <c:dLblPos val="r"/>
              <c:showLegendKey val="0"/>
              <c:showVal val="1"/>
              <c:showCatName val="0"/>
              <c:showSerName val="0"/>
              <c:showPercent val="0"/>
              <c:showBubbleSize val="0"/>
            </c:dLbl>
            <c:dLbl>
              <c:idx val="1"/>
              <c:layout>
                <c:manualLayout>
                  <c:x val="-5.8685446009389651E-2"/>
                  <c:y val="-0.11904761904761904"/>
                </c:manualLayout>
              </c:layout>
              <c:dLblPos val="r"/>
              <c:showLegendKey val="0"/>
              <c:showVal val="1"/>
              <c:showCatName val="0"/>
              <c:showSerName val="0"/>
              <c:showPercent val="0"/>
              <c:showBubbleSize val="0"/>
            </c:dLbl>
            <c:dLbl>
              <c:idx val="2"/>
              <c:layout>
                <c:manualLayout>
                  <c:x val="-6.5727699530516437E-2"/>
                  <c:y val="-0.13492063492063491"/>
                </c:manualLayout>
              </c:layout>
              <c:dLblPos val="r"/>
              <c:showLegendKey val="0"/>
              <c:showVal val="1"/>
              <c:showCatName val="0"/>
              <c:showSerName val="0"/>
              <c:showPercent val="0"/>
              <c:showBubbleSize val="0"/>
            </c:dLbl>
            <c:dLbl>
              <c:idx val="3"/>
              <c:layout>
                <c:manualLayout>
                  <c:x val="-3.5211267605633804E-2"/>
                  <c:y val="0.14285714285714285"/>
                </c:manualLayout>
              </c:layout>
              <c:dLblPos val="r"/>
              <c:showLegendKey val="0"/>
              <c:showVal val="1"/>
              <c:showCatName val="0"/>
              <c:showSerName val="0"/>
              <c:showPercent val="0"/>
              <c:showBubbleSize val="0"/>
            </c:dLbl>
            <c:dLbl>
              <c:idx val="4"/>
              <c:layout>
                <c:manualLayout>
                  <c:x val="-4.4600938967136149E-2"/>
                  <c:y val="0.13492063492063491"/>
                </c:manualLayout>
              </c:layout>
              <c:dLblPos val="r"/>
              <c:showLegendKey val="0"/>
              <c:showVal val="1"/>
              <c:showCatName val="0"/>
              <c:showSerName val="0"/>
              <c:showPercent val="0"/>
              <c:showBubbleSize val="0"/>
            </c:dLbl>
            <c:dLbl>
              <c:idx val="5"/>
              <c:layout>
                <c:manualLayout>
                  <c:x val="-4.9295774647887321E-2"/>
                  <c:y val="0.12698412698412698"/>
                </c:manualLayout>
              </c:layout>
              <c:dLblPos val="r"/>
              <c:showLegendKey val="0"/>
              <c:showVal val="1"/>
              <c:showCatName val="0"/>
              <c:showSerName val="0"/>
              <c:showPercent val="0"/>
              <c:showBubbleSize val="0"/>
            </c:dLbl>
            <c:dLbl>
              <c:idx val="6"/>
              <c:layout>
                <c:manualLayout>
                  <c:x val="-3.9906103286384977E-2"/>
                  <c:y val="0.14285714285714285"/>
                </c:manualLayout>
              </c:layout>
              <c:dLblPos val="r"/>
              <c:showLegendKey val="0"/>
              <c:showVal val="1"/>
              <c:showCatName val="0"/>
              <c:showSerName val="0"/>
              <c:showPercent val="0"/>
              <c:showBubbleSize val="0"/>
            </c:dLbl>
            <c:dLbl>
              <c:idx val="7"/>
              <c:layout>
                <c:manualLayout>
                  <c:x val="-3.5211267605633804E-2"/>
                  <c:y val="0.14285714285714285"/>
                </c:manualLayout>
              </c:layout>
              <c:dLblPos val="r"/>
              <c:showLegendKey val="0"/>
              <c:showVal val="1"/>
              <c:showCatName val="0"/>
              <c:showSerName val="0"/>
              <c:showPercent val="0"/>
              <c:showBubbleSize val="0"/>
            </c:dLbl>
            <c:dLbl>
              <c:idx val="8"/>
              <c:layout>
                <c:manualLayout>
                  <c:x val="-4.9295774647887321E-2"/>
                  <c:y val="0.16666666666666666"/>
                </c:manualLayout>
              </c:layout>
              <c:dLblPos val="r"/>
              <c:showLegendKey val="0"/>
              <c:showVal val="1"/>
              <c:showCatName val="0"/>
              <c:showSerName val="0"/>
              <c:showPercent val="0"/>
              <c:showBubbleSize val="0"/>
            </c:dLbl>
            <c:dLbl>
              <c:idx val="9"/>
              <c:layout>
                <c:manualLayout>
                  <c:x val="-3.8910505836575876E-2"/>
                  <c:y val="0.12698412698412698"/>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FATAIS'!$D$16:$M$16</c:f>
              <c:numCache>
                <c:formatCode>General</c:formatCode>
                <c:ptCount val="10"/>
                <c:pt idx="0">
                  <c:v>131</c:v>
                </c:pt>
                <c:pt idx="1">
                  <c:v>194</c:v>
                </c:pt>
                <c:pt idx="2">
                  <c:v>190</c:v>
                </c:pt>
                <c:pt idx="3">
                  <c:v>358</c:v>
                </c:pt>
                <c:pt idx="4">
                  <c:v>327</c:v>
                </c:pt>
                <c:pt idx="5">
                  <c:v>313</c:v>
                </c:pt>
                <c:pt idx="6">
                  <c:v>364</c:v>
                </c:pt>
                <c:pt idx="7">
                  <c:v>472</c:v>
                </c:pt>
                <c:pt idx="8">
                  <c:v>420</c:v>
                </c:pt>
                <c:pt idx="9">
                  <c:v>484</c:v>
                </c:pt>
              </c:numCache>
            </c:numRef>
          </c:val>
          <c:smooth val="0"/>
        </c:ser>
        <c:dLbls>
          <c:showLegendKey val="0"/>
          <c:showVal val="1"/>
          <c:showCatName val="0"/>
          <c:showSerName val="0"/>
          <c:showPercent val="0"/>
          <c:showBubbleSize val="0"/>
        </c:dLbls>
        <c:marker val="1"/>
        <c:smooth val="0"/>
        <c:axId val="219996928"/>
        <c:axId val="219998464"/>
      </c:lineChart>
      <c:catAx>
        <c:axId val="21999692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9998464"/>
        <c:crosses val="autoZero"/>
        <c:auto val="1"/>
        <c:lblAlgn val="ctr"/>
        <c:lblOffset val="100"/>
        <c:noMultiLvlLbl val="0"/>
      </c:catAx>
      <c:valAx>
        <c:axId val="219998464"/>
        <c:scaling>
          <c:orientation val="minMax"/>
        </c:scaling>
        <c:delete val="1"/>
        <c:axPos val="l"/>
        <c:numFmt formatCode="General" sourceLinked="1"/>
        <c:majorTickMark val="out"/>
        <c:minorTickMark val="none"/>
        <c:tickLblPos val="nextTo"/>
        <c:crossAx val="21999692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91" footer="0.3149606200000069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6763990267639901E-2"/>
          <c:y val="0.21201388888888889"/>
          <c:w val="0.94647201946472015"/>
          <c:h val="0.56242454068241465"/>
        </c:manualLayout>
      </c:layout>
      <c:lineChart>
        <c:grouping val="standard"/>
        <c:varyColors val="0"/>
        <c:ser>
          <c:idx val="0"/>
          <c:order val="0"/>
          <c:tx>
            <c:strRef>
              <c:f>'COND. ENV. EM ACID. COM VÍTIMAS'!$C$13</c:f>
              <c:strCache>
                <c:ptCount val="1"/>
                <c:pt idx="0">
                  <c:v>HABILITADO</c:v>
                </c:pt>
              </c:strCache>
            </c:strRef>
          </c:tx>
          <c:marker>
            <c:symbol val="diamond"/>
            <c:size val="11"/>
          </c:marker>
          <c:dLbls>
            <c:dLbl>
              <c:idx val="0"/>
              <c:layout>
                <c:manualLayout>
                  <c:x val="-6.1962134251290886E-2"/>
                  <c:y val="-0.14583333333333326"/>
                </c:manualLayout>
              </c:layout>
              <c:dLblPos val="r"/>
              <c:showLegendKey val="0"/>
              <c:showVal val="1"/>
              <c:showCatName val="0"/>
              <c:showSerName val="0"/>
              <c:showPercent val="0"/>
              <c:showBubbleSize val="0"/>
            </c:dLbl>
            <c:dLbl>
              <c:idx val="1"/>
              <c:layout>
                <c:manualLayout>
                  <c:x val="-6.1962134251290858E-2"/>
                  <c:y val="-0.11805555555555555"/>
                </c:manualLayout>
              </c:layout>
              <c:dLblPos val="r"/>
              <c:showLegendKey val="0"/>
              <c:showVal val="1"/>
              <c:showCatName val="0"/>
              <c:showSerName val="0"/>
              <c:showPercent val="0"/>
              <c:showBubbleSize val="0"/>
            </c:dLbl>
            <c:dLbl>
              <c:idx val="2"/>
              <c:layout>
                <c:manualLayout>
                  <c:x val="-6.4257028112449752E-2"/>
                  <c:y val="-0.12500000000000006"/>
                </c:manualLayout>
              </c:layout>
              <c:dLblPos val="r"/>
              <c:showLegendKey val="0"/>
              <c:showVal val="1"/>
              <c:showCatName val="0"/>
              <c:showSerName val="0"/>
              <c:showPercent val="0"/>
              <c:showBubbleSize val="0"/>
            </c:dLbl>
            <c:dLbl>
              <c:idx val="3"/>
              <c:layout>
                <c:manualLayout>
                  <c:x val="-6.655192197360868E-2"/>
                  <c:y val="-0.10416666666666667"/>
                </c:manualLayout>
              </c:layout>
              <c:dLblPos val="r"/>
              <c:showLegendKey val="0"/>
              <c:showVal val="1"/>
              <c:showCatName val="0"/>
              <c:showSerName val="0"/>
              <c:showPercent val="0"/>
              <c:showBubbleSize val="0"/>
            </c:dLbl>
            <c:dLbl>
              <c:idx val="4"/>
              <c:layout>
                <c:manualLayout>
                  <c:x val="-5.9667240390131958E-2"/>
                  <c:y val="-0.10416666666666667"/>
                </c:manualLayout>
              </c:layout>
              <c:dLblPos val="r"/>
              <c:showLegendKey val="0"/>
              <c:showVal val="1"/>
              <c:showCatName val="0"/>
              <c:showSerName val="0"/>
              <c:showPercent val="0"/>
              <c:showBubbleSize val="0"/>
            </c:dLbl>
            <c:dLbl>
              <c:idx val="5"/>
              <c:layout>
                <c:manualLayout>
                  <c:x val="-6.1962134251290879E-2"/>
                  <c:y val="-0.10416666666666667"/>
                </c:manualLayout>
              </c:layout>
              <c:dLblPos val="r"/>
              <c:showLegendKey val="0"/>
              <c:showVal val="1"/>
              <c:showCatName val="0"/>
              <c:showSerName val="0"/>
              <c:showPercent val="0"/>
              <c:showBubbleSize val="0"/>
            </c:dLbl>
            <c:dLbl>
              <c:idx val="6"/>
              <c:layout>
                <c:manualLayout>
                  <c:x val="-7.5731497418244406E-2"/>
                  <c:y val="-0.11805555555555552"/>
                </c:manualLayout>
              </c:layout>
              <c:dLblPos val="r"/>
              <c:showLegendKey val="0"/>
              <c:showVal val="1"/>
              <c:showCatName val="0"/>
              <c:showSerName val="0"/>
              <c:showPercent val="0"/>
              <c:showBubbleSize val="0"/>
            </c:dLbl>
            <c:dLbl>
              <c:idx val="7"/>
              <c:layout>
                <c:manualLayout>
                  <c:x val="-3.6718301778542739E-2"/>
                  <c:y val="0.11805555555555555"/>
                </c:manualLayout>
              </c:layout>
              <c:dLblPos val="r"/>
              <c:showLegendKey val="0"/>
              <c:showVal val="1"/>
              <c:showCatName val="0"/>
              <c:showSerName val="0"/>
              <c:showPercent val="0"/>
              <c:showBubbleSize val="0"/>
            </c:dLbl>
            <c:dLbl>
              <c:idx val="8"/>
              <c:layout>
                <c:manualLayout>
                  <c:x val="-2.0654044750430294E-2"/>
                  <c:y val="0.10416666666666667"/>
                </c:manualLayout>
              </c:layout>
              <c:dLblPos val="r"/>
              <c:showLegendKey val="0"/>
              <c:showVal val="1"/>
              <c:showCatName val="0"/>
              <c:showSerName val="0"/>
              <c:showPercent val="0"/>
              <c:showBubbleSize val="0"/>
            </c:dLbl>
            <c:dLbl>
              <c:idx val="9"/>
              <c:layout>
                <c:manualLayout>
                  <c:x val="-9.8400984009840101E-3"/>
                  <c:y val="8.3333333333333329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VÍTIMAS'!$D$13:$M$13</c:f>
              <c:numCache>
                <c:formatCode>#,##0</c:formatCode>
                <c:ptCount val="10"/>
                <c:pt idx="0">
                  <c:v>2253</c:v>
                </c:pt>
                <c:pt idx="1">
                  <c:v>3463</c:v>
                </c:pt>
                <c:pt idx="2" formatCode="General">
                  <c:v>3267</c:v>
                </c:pt>
                <c:pt idx="3">
                  <c:v>5047</c:v>
                </c:pt>
                <c:pt idx="4">
                  <c:v>5487</c:v>
                </c:pt>
                <c:pt idx="5">
                  <c:v>5480</c:v>
                </c:pt>
                <c:pt idx="6">
                  <c:v>9586</c:v>
                </c:pt>
                <c:pt idx="7">
                  <c:v>11783</c:v>
                </c:pt>
                <c:pt idx="8">
                  <c:v>13210</c:v>
                </c:pt>
                <c:pt idx="9">
                  <c:v>16035</c:v>
                </c:pt>
              </c:numCache>
            </c:numRef>
          </c:val>
          <c:smooth val="0"/>
        </c:ser>
        <c:dLbls>
          <c:showLegendKey val="0"/>
          <c:showVal val="1"/>
          <c:showCatName val="0"/>
          <c:showSerName val="0"/>
          <c:showPercent val="0"/>
          <c:showBubbleSize val="0"/>
        </c:dLbls>
        <c:marker val="1"/>
        <c:smooth val="0"/>
        <c:axId val="216208896"/>
        <c:axId val="216210432"/>
      </c:lineChart>
      <c:catAx>
        <c:axId val="21620889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210432"/>
        <c:crosses val="autoZero"/>
        <c:auto val="1"/>
        <c:lblAlgn val="ctr"/>
        <c:lblOffset val="100"/>
        <c:noMultiLvlLbl val="0"/>
      </c:catAx>
      <c:valAx>
        <c:axId val="216210432"/>
        <c:scaling>
          <c:orientation val="minMax"/>
        </c:scaling>
        <c:delete val="1"/>
        <c:axPos val="l"/>
        <c:numFmt formatCode="#,##0" sourceLinked="1"/>
        <c:majorTickMark val="out"/>
        <c:minorTickMark val="none"/>
        <c:tickLblPos val="nextTo"/>
        <c:crossAx val="21620889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38617796152104361"/>
          <c:y val="0"/>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6911314984709479E-2"/>
          <c:y val="0.14951388888888889"/>
          <c:w val="0.946177370030581"/>
          <c:h val="0.64467574365704283"/>
        </c:manualLayout>
      </c:layout>
      <c:lineChart>
        <c:grouping val="standard"/>
        <c:varyColors val="0"/>
        <c:ser>
          <c:idx val="0"/>
          <c:order val="0"/>
          <c:tx>
            <c:strRef>
              <c:f>'COND. ENV. EM ACID. COM VÍTIMAS'!$C$14</c:f>
              <c:strCache>
                <c:ptCount val="1"/>
                <c:pt idx="0">
                  <c:v>INABILITADO</c:v>
                </c:pt>
              </c:strCache>
            </c:strRef>
          </c:tx>
          <c:dLbls>
            <c:dLbl>
              <c:idx val="0"/>
              <c:layout>
                <c:manualLayout>
                  <c:x val="-4.8929663608562692E-2"/>
                  <c:y val="-0.1388888888888889"/>
                </c:manualLayout>
              </c:layout>
              <c:dLblPos val="r"/>
              <c:showLegendKey val="0"/>
              <c:showVal val="1"/>
              <c:showCatName val="0"/>
              <c:showSerName val="0"/>
              <c:showPercent val="0"/>
              <c:showBubbleSize val="0"/>
            </c:dLbl>
            <c:dLbl>
              <c:idx val="1"/>
              <c:layout>
                <c:manualLayout>
                  <c:x val="-6.6055045871559651E-2"/>
                  <c:y val="-0.10416666666666667"/>
                </c:manualLayout>
              </c:layout>
              <c:dLblPos val="r"/>
              <c:showLegendKey val="0"/>
              <c:showVal val="1"/>
              <c:showCatName val="0"/>
              <c:showSerName val="0"/>
              <c:showPercent val="0"/>
              <c:showBubbleSize val="0"/>
            </c:dLbl>
            <c:dLbl>
              <c:idx val="2"/>
              <c:layout>
                <c:manualLayout>
                  <c:x val="-5.1376146788990829E-2"/>
                  <c:y val="-0.10416666666666673"/>
                </c:manualLayout>
              </c:layout>
              <c:dLblPos val="r"/>
              <c:showLegendKey val="0"/>
              <c:showVal val="1"/>
              <c:showCatName val="0"/>
              <c:showSerName val="0"/>
              <c:showPercent val="0"/>
              <c:showBubbleSize val="0"/>
            </c:dLbl>
            <c:dLbl>
              <c:idx val="3"/>
              <c:layout>
                <c:manualLayout>
                  <c:x val="-5.6269113149847096E-2"/>
                  <c:y val="-0.11111111111111105"/>
                </c:manualLayout>
              </c:layout>
              <c:dLblPos val="r"/>
              <c:showLegendKey val="0"/>
              <c:showVal val="1"/>
              <c:showCatName val="0"/>
              <c:showSerName val="0"/>
              <c:showPercent val="0"/>
              <c:showBubbleSize val="0"/>
            </c:dLbl>
            <c:dLbl>
              <c:idx val="4"/>
              <c:layout>
                <c:manualLayout>
                  <c:x val="-5.8715596330275233E-2"/>
                  <c:y val="-0.10416666666666667"/>
                </c:manualLayout>
              </c:layout>
              <c:dLblPos val="r"/>
              <c:showLegendKey val="0"/>
              <c:showVal val="1"/>
              <c:showCatName val="0"/>
              <c:showSerName val="0"/>
              <c:showPercent val="0"/>
              <c:showBubbleSize val="0"/>
            </c:dLbl>
            <c:dLbl>
              <c:idx val="5"/>
              <c:layout>
                <c:manualLayout>
                  <c:x val="-5.3822629969418959E-2"/>
                  <c:y val="-0.125"/>
                </c:manualLayout>
              </c:layout>
              <c:dLblPos val="r"/>
              <c:showLegendKey val="0"/>
              <c:showVal val="1"/>
              <c:showCatName val="0"/>
              <c:showSerName val="0"/>
              <c:showPercent val="0"/>
              <c:showBubbleSize val="0"/>
            </c:dLbl>
            <c:dLbl>
              <c:idx val="6"/>
              <c:layout>
                <c:manualLayout>
                  <c:x val="-7.3394495412844041E-2"/>
                  <c:y val="-0.10416666666666667"/>
                </c:manualLayout>
              </c:layout>
              <c:dLblPos val="r"/>
              <c:showLegendKey val="0"/>
              <c:showVal val="1"/>
              <c:showCatName val="0"/>
              <c:showSerName val="0"/>
              <c:showPercent val="0"/>
              <c:showBubbleSize val="0"/>
            </c:dLbl>
            <c:dLbl>
              <c:idx val="7"/>
              <c:layout>
                <c:manualLayout>
                  <c:x val="-6.1162079510703453E-2"/>
                  <c:y val="-9.0277777777777776E-2"/>
                </c:manualLayout>
              </c:layout>
              <c:dLblPos val="r"/>
              <c:showLegendKey val="0"/>
              <c:showVal val="1"/>
              <c:showCatName val="0"/>
              <c:showSerName val="0"/>
              <c:showPercent val="0"/>
              <c:showBubbleSize val="0"/>
            </c:dLbl>
            <c:dLbl>
              <c:idx val="8"/>
              <c:layout>
                <c:manualLayout>
                  <c:x val="-6.9019034958292549E-2"/>
                  <c:y val="-0.11805555555555552"/>
                </c:manualLayout>
              </c:layout>
              <c:dLblPos val="r"/>
              <c:showLegendKey val="0"/>
              <c:showVal val="1"/>
              <c:showCatName val="0"/>
              <c:showSerName val="0"/>
              <c:showPercent val="0"/>
              <c:showBubbleSize val="0"/>
            </c:dLbl>
            <c:dLbl>
              <c:idx val="9"/>
              <c:layout>
                <c:manualLayout>
                  <c:x val="-4.7000618429189858E-2"/>
                  <c:y val="-0.111111111111111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VÍTIMAS'!$D$14:$M$14</c:f>
              <c:numCache>
                <c:formatCode>General</c:formatCode>
                <c:ptCount val="10"/>
                <c:pt idx="0">
                  <c:v>404</c:v>
                </c:pt>
                <c:pt idx="1">
                  <c:v>664</c:v>
                </c:pt>
                <c:pt idx="2">
                  <c:v>595</c:v>
                </c:pt>
                <c:pt idx="3">
                  <c:v>716</c:v>
                </c:pt>
                <c:pt idx="4">
                  <c:v>824</c:v>
                </c:pt>
                <c:pt idx="5">
                  <c:v>791</c:v>
                </c:pt>
                <c:pt idx="6" formatCode="#,##0">
                  <c:v>1243</c:v>
                </c:pt>
                <c:pt idx="7" formatCode="#,##0">
                  <c:v>1466</c:v>
                </c:pt>
                <c:pt idx="8" formatCode="#,##0">
                  <c:v>1563</c:v>
                </c:pt>
                <c:pt idx="9" formatCode="#,##0">
                  <c:v>2044</c:v>
                </c:pt>
              </c:numCache>
            </c:numRef>
          </c:val>
          <c:smooth val="0"/>
        </c:ser>
        <c:dLbls>
          <c:showLegendKey val="0"/>
          <c:showVal val="1"/>
          <c:showCatName val="0"/>
          <c:showSerName val="0"/>
          <c:showPercent val="0"/>
          <c:showBubbleSize val="0"/>
        </c:dLbls>
        <c:marker val="1"/>
        <c:smooth val="0"/>
        <c:axId val="216243200"/>
        <c:axId val="216265472"/>
      </c:lineChart>
      <c:catAx>
        <c:axId val="216243200"/>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265472"/>
        <c:crosses val="autoZero"/>
        <c:auto val="1"/>
        <c:lblAlgn val="ctr"/>
        <c:lblOffset val="100"/>
        <c:noMultiLvlLbl val="0"/>
      </c:catAx>
      <c:valAx>
        <c:axId val="216265472"/>
        <c:scaling>
          <c:orientation val="minMax"/>
        </c:scaling>
        <c:delete val="1"/>
        <c:axPos val="l"/>
        <c:numFmt formatCode="General" sourceLinked="1"/>
        <c:majorTickMark val="out"/>
        <c:minorTickMark val="none"/>
        <c:tickLblPos val="nextTo"/>
        <c:crossAx val="216243200"/>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400" b="1" i="0" u="none" strike="noStrike" baseline="0">
                <a:solidFill>
                  <a:srgbClr val="000000"/>
                </a:solidFill>
                <a:latin typeface="Calibri"/>
                <a:ea typeface="Calibri"/>
                <a:cs typeface="Calibri"/>
              </a:defRPr>
            </a:pPr>
            <a:r>
              <a:rPr lang="fr-FR"/>
              <a:t>COLISÃO/ABALROAMENTO.</a:t>
            </a:r>
          </a:p>
        </c:rich>
      </c:tx>
      <c:layout/>
      <c:overlay val="0"/>
    </c:title>
    <c:autoTitleDeleted val="0"/>
    <c:plotArea>
      <c:layout>
        <c:manualLayout>
          <c:layoutTarget val="inner"/>
          <c:xMode val="edge"/>
          <c:yMode val="edge"/>
          <c:x val="1.6477862897698717E-2"/>
          <c:y val="0.20796995770343607"/>
          <c:w val="0.96979059388946165"/>
          <c:h val="0.54380176436278793"/>
        </c:manualLayout>
      </c:layout>
      <c:lineChart>
        <c:grouping val="standard"/>
        <c:varyColors val="0"/>
        <c:ser>
          <c:idx val="0"/>
          <c:order val="0"/>
          <c:tx>
            <c:strRef>
              <c:f>'ACIDENTES COM VÍTIMAS'!$D$12</c:f>
              <c:strCache>
                <c:ptCount val="1"/>
                <c:pt idx="0">
                  <c:v>COLISÃO/ABALROAM.</c:v>
                </c:pt>
              </c:strCache>
            </c:strRef>
          </c:tx>
          <c:marker>
            <c:symbol val="diamond"/>
            <c:size val="10"/>
          </c:marker>
          <c:dLbls>
            <c:dLbl>
              <c:idx val="0"/>
              <c:layout>
                <c:manualLayout>
                  <c:x val="-6.6777963272120197E-2"/>
                  <c:y val="-0.11169284467713793"/>
                </c:manualLayout>
              </c:layout>
              <c:dLblPos val="r"/>
              <c:showLegendKey val="0"/>
              <c:showVal val="1"/>
              <c:showCatName val="0"/>
              <c:showSerName val="0"/>
              <c:showPercent val="0"/>
              <c:showBubbleSize val="0"/>
            </c:dLbl>
            <c:dLbl>
              <c:idx val="1"/>
              <c:layout>
                <c:manualLayout>
                  <c:x val="-5.5648302726766831E-2"/>
                  <c:y val="-8.3769633507853408E-2"/>
                </c:manualLayout>
              </c:layout>
              <c:dLblPos val="r"/>
              <c:showLegendKey val="0"/>
              <c:showVal val="1"/>
              <c:showCatName val="0"/>
              <c:showSerName val="0"/>
              <c:showPercent val="0"/>
              <c:showBubbleSize val="0"/>
            </c:dLbl>
            <c:dLbl>
              <c:idx val="2"/>
              <c:layout>
                <c:manualLayout>
                  <c:x val="-4.6744574290484141E-2"/>
                  <c:y val="-9.7731239092495703E-2"/>
                </c:manualLayout>
              </c:layout>
              <c:dLblPos val="r"/>
              <c:showLegendKey val="0"/>
              <c:showVal val="1"/>
              <c:showCatName val="0"/>
              <c:showSerName val="0"/>
              <c:showPercent val="0"/>
              <c:showBubbleSize val="0"/>
            </c:dLbl>
            <c:dLbl>
              <c:idx val="3"/>
              <c:layout>
                <c:manualLayout>
                  <c:x val="-5.5648302726766873E-2"/>
                  <c:y val="-7.6788830715532219E-2"/>
                </c:manualLayout>
              </c:layout>
              <c:dLblPos val="r"/>
              <c:showLegendKey val="0"/>
              <c:showVal val="1"/>
              <c:showCatName val="0"/>
              <c:showSerName val="0"/>
              <c:showPercent val="0"/>
              <c:showBubbleSize val="0"/>
            </c:dLbl>
            <c:dLbl>
              <c:idx val="4"/>
              <c:layout>
                <c:manualLayout>
                  <c:x val="-5.7874234835837507E-2"/>
                  <c:y val="-0.11867364746945899"/>
                </c:manualLayout>
              </c:layout>
              <c:dLblPos val="r"/>
              <c:showLegendKey val="0"/>
              <c:showVal val="1"/>
              <c:showCatName val="0"/>
              <c:showSerName val="0"/>
              <c:showPercent val="0"/>
              <c:showBubbleSize val="0"/>
            </c:dLbl>
            <c:dLbl>
              <c:idx val="5"/>
              <c:layout>
                <c:manualLayout>
                  <c:x val="-6.0100166944908183E-2"/>
                  <c:y val="-0.1116928446771378"/>
                </c:manualLayout>
              </c:layout>
              <c:dLblPos val="r"/>
              <c:showLegendKey val="0"/>
              <c:showVal val="1"/>
              <c:showCatName val="0"/>
              <c:showSerName val="0"/>
              <c:showPercent val="0"/>
              <c:showBubbleSize val="0"/>
            </c:dLbl>
            <c:dLbl>
              <c:idx val="6"/>
              <c:layout>
                <c:manualLayout>
                  <c:x val="-6.2326099053978852E-2"/>
                  <c:y val="-7.6788830715532289E-2"/>
                </c:manualLayout>
              </c:layout>
              <c:dLblPos val="r"/>
              <c:showLegendKey val="0"/>
              <c:showVal val="1"/>
              <c:showCatName val="0"/>
              <c:showSerName val="0"/>
              <c:showPercent val="0"/>
              <c:showBubbleSize val="0"/>
            </c:dLbl>
            <c:dLbl>
              <c:idx val="7"/>
              <c:layout>
                <c:manualLayout>
                  <c:x val="-6.900389538119088E-2"/>
                  <c:y val="-9.0750436300174514E-2"/>
                </c:manualLayout>
              </c:layout>
              <c:dLblPos val="r"/>
              <c:showLegendKey val="0"/>
              <c:showVal val="1"/>
              <c:showCatName val="0"/>
              <c:showSerName val="0"/>
              <c:showPercent val="0"/>
              <c:showBubbleSize val="0"/>
            </c:dLbl>
            <c:dLbl>
              <c:idx val="8"/>
              <c:layout>
                <c:manualLayout>
                  <c:x val="-2.6711185308848081E-2"/>
                  <c:y val="0.10471204188481675"/>
                </c:manualLayout>
              </c:layout>
              <c:dLblPos val="r"/>
              <c:showLegendKey val="0"/>
              <c:showVal val="1"/>
              <c:showCatName val="0"/>
              <c:showSerName val="0"/>
              <c:showPercent val="0"/>
              <c:showBubbleSize val="0"/>
            </c:dLbl>
            <c:dLbl>
              <c:idx val="9"/>
              <c:layout>
                <c:manualLayout>
                  <c:x val="-6.5681444991789817E-3"/>
                  <c:y val="8.3769633507853367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VÍTIMAS'!$E$12:$N$12</c:f>
              <c:numCache>
                <c:formatCode>#,##0</c:formatCode>
                <c:ptCount val="10"/>
                <c:pt idx="0">
                  <c:v>1186</c:v>
                </c:pt>
                <c:pt idx="1">
                  <c:v>1850</c:v>
                </c:pt>
                <c:pt idx="2">
                  <c:v>1977</c:v>
                </c:pt>
                <c:pt idx="3">
                  <c:v>2768</c:v>
                </c:pt>
                <c:pt idx="4">
                  <c:v>3013</c:v>
                </c:pt>
                <c:pt idx="5">
                  <c:v>2988</c:v>
                </c:pt>
                <c:pt idx="6">
                  <c:v>4553</c:v>
                </c:pt>
                <c:pt idx="7">
                  <c:v>6325</c:v>
                </c:pt>
                <c:pt idx="8">
                  <c:v>8174</c:v>
                </c:pt>
                <c:pt idx="9">
                  <c:v>9205</c:v>
                </c:pt>
              </c:numCache>
            </c:numRef>
          </c:val>
          <c:smooth val="0"/>
        </c:ser>
        <c:dLbls>
          <c:showLegendKey val="0"/>
          <c:showVal val="1"/>
          <c:showCatName val="0"/>
          <c:showSerName val="0"/>
          <c:showPercent val="0"/>
          <c:showBubbleSize val="0"/>
        </c:dLbls>
        <c:marker val="1"/>
        <c:smooth val="0"/>
        <c:axId val="168413056"/>
        <c:axId val="168414592"/>
      </c:lineChart>
      <c:catAx>
        <c:axId val="16841305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68414592"/>
        <c:crosses val="autoZero"/>
        <c:auto val="1"/>
        <c:lblAlgn val="ctr"/>
        <c:lblOffset val="100"/>
        <c:noMultiLvlLbl val="0"/>
      </c:catAx>
      <c:valAx>
        <c:axId val="168414592"/>
        <c:scaling>
          <c:orientation val="minMax"/>
        </c:scaling>
        <c:delete val="1"/>
        <c:axPos val="l"/>
        <c:numFmt formatCode="#,##0" sourceLinked="1"/>
        <c:majorTickMark val="out"/>
        <c:minorTickMark val="none"/>
        <c:tickLblPos val="nextTo"/>
        <c:crossAx val="16841305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spPr>
        <a:solidFill>
          <a:schemeClr val="tx1"/>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2.4608496783720554E-2"/>
          <c:y val="0.20777066929133856"/>
          <c:w val="0.95078300643255886"/>
          <c:h val="0.55169674103237087"/>
        </c:manualLayout>
      </c:layout>
      <c:bar3DChart>
        <c:barDir val="col"/>
        <c:grouping val="clustered"/>
        <c:varyColors val="0"/>
        <c:ser>
          <c:idx val="0"/>
          <c:order val="0"/>
          <c:tx>
            <c:strRef>
              <c:f>'COND. ENV. EM ACID. COM VÍTIMAS'!$C$15</c:f>
              <c:strCache>
                <c:ptCount val="1"/>
                <c:pt idx="0">
                  <c:v>PERMISSIONADO</c:v>
                </c:pt>
              </c:strCache>
            </c:strRef>
          </c:tx>
          <c:invertIfNegative val="0"/>
          <c:dLbls>
            <c:dLbl>
              <c:idx val="8"/>
              <c:layout>
                <c:manualLayout>
                  <c:x val="-1.1185680356236617E-2"/>
                  <c:y val="0"/>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VÍTIMAS'!$D$15:$M$15</c:f>
              <c:numCache>
                <c:formatCode>General</c:formatCode>
                <c:ptCount val="10"/>
                <c:pt idx="0">
                  <c:v>7</c:v>
                </c:pt>
                <c:pt idx="1">
                  <c:v>20</c:v>
                </c:pt>
                <c:pt idx="2">
                  <c:v>31</c:v>
                </c:pt>
                <c:pt idx="3">
                  <c:v>42</c:v>
                </c:pt>
                <c:pt idx="4">
                  <c:v>57</c:v>
                </c:pt>
                <c:pt idx="5">
                  <c:v>24</c:v>
                </c:pt>
                <c:pt idx="6">
                  <c:v>80</c:v>
                </c:pt>
                <c:pt idx="7">
                  <c:v>549</c:v>
                </c:pt>
                <c:pt idx="8">
                  <c:v>1453</c:v>
                </c:pt>
                <c:pt idx="9">
                  <c:v>926</c:v>
                </c:pt>
              </c:numCache>
            </c:numRef>
          </c:val>
        </c:ser>
        <c:ser>
          <c:idx val="1"/>
          <c:order val="1"/>
          <c:tx>
            <c:strRef>
              <c:f>'COND. ENV. EM ACID. COM VÍTIMAS'!$C$16</c:f>
              <c:strCache>
                <c:ptCount val="1"/>
                <c:pt idx="0">
                  <c:v>NÃO EXIGÍVEL</c:v>
                </c:pt>
              </c:strCache>
            </c:strRef>
          </c:tx>
          <c:invertIfNegative val="0"/>
          <c:dLbls>
            <c:dLbl>
              <c:idx val="8"/>
              <c:layout>
                <c:manualLayout>
                  <c:x val="2.0134224641225908E-2"/>
                  <c:y val="0"/>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VÍTIMAS'!$D$16:$M$16</c:f>
              <c:numCache>
                <c:formatCode>General</c:formatCode>
                <c:ptCount val="10"/>
                <c:pt idx="0">
                  <c:v>0</c:v>
                </c:pt>
                <c:pt idx="1">
                  <c:v>0</c:v>
                </c:pt>
                <c:pt idx="2">
                  <c:v>0</c:v>
                </c:pt>
                <c:pt idx="3">
                  <c:v>58</c:v>
                </c:pt>
                <c:pt idx="4">
                  <c:v>93</c:v>
                </c:pt>
                <c:pt idx="5">
                  <c:v>139</c:v>
                </c:pt>
                <c:pt idx="6">
                  <c:v>107</c:v>
                </c:pt>
                <c:pt idx="7">
                  <c:v>846</c:v>
                </c:pt>
                <c:pt idx="8">
                  <c:v>1588</c:v>
                </c:pt>
                <c:pt idx="9">
                  <c:v>1405</c:v>
                </c:pt>
              </c:numCache>
            </c:numRef>
          </c:val>
        </c:ser>
        <c:dLbls>
          <c:showLegendKey val="0"/>
          <c:showVal val="1"/>
          <c:showCatName val="0"/>
          <c:showSerName val="0"/>
          <c:showPercent val="0"/>
          <c:showBubbleSize val="0"/>
        </c:dLbls>
        <c:gapWidth val="42"/>
        <c:gapDepth val="74"/>
        <c:shape val="cylinder"/>
        <c:axId val="216362368"/>
        <c:axId val="216364160"/>
        <c:axId val="0"/>
      </c:bar3DChart>
      <c:catAx>
        <c:axId val="21636236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364160"/>
        <c:crosses val="autoZero"/>
        <c:auto val="1"/>
        <c:lblAlgn val="ctr"/>
        <c:lblOffset val="100"/>
        <c:noMultiLvlLbl val="0"/>
      </c:catAx>
      <c:valAx>
        <c:axId val="216364160"/>
        <c:scaling>
          <c:orientation val="minMax"/>
        </c:scaling>
        <c:delete val="1"/>
        <c:axPos val="l"/>
        <c:numFmt formatCode="General" sourceLinked="1"/>
        <c:majorTickMark val="out"/>
        <c:minorTickMark val="none"/>
        <c:tickLblPos val="nextTo"/>
        <c:crossAx val="216362368"/>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0"/>
      <c:depthPercent val="100"/>
      <c:rAngAx val="1"/>
    </c:view3D>
    <c:floor>
      <c:thickness val="0"/>
      <c:spPr>
        <a:solidFill>
          <a:prstClr val="black"/>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2.3848238482384824E-2"/>
          <c:y val="0.15909225969395335"/>
          <c:w val="0.95230352303523036"/>
          <c:h val="0.62306690437280243"/>
        </c:manualLayout>
      </c:layout>
      <c:bar3DChart>
        <c:barDir val="col"/>
        <c:grouping val="clustered"/>
        <c:varyColors val="0"/>
        <c:ser>
          <c:idx val="0"/>
          <c:order val="0"/>
          <c:tx>
            <c:strRef>
              <c:f>'COND. ENV. EM ACID. COM VÍTIMAS'!$C$20</c:f>
              <c:strCache>
                <c:ptCount val="1"/>
                <c:pt idx="0">
                  <c:v>MENORES DE 18 ANOS</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VÍTIMAS'!$D$20:$M$20</c:f>
              <c:numCache>
                <c:formatCode>General</c:formatCode>
                <c:ptCount val="10"/>
                <c:pt idx="0">
                  <c:v>24</c:v>
                </c:pt>
                <c:pt idx="1">
                  <c:v>58</c:v>
                </c:pt>
                <c:pt idx="2">
                  <c:v>66</c:v>
                </c:pt>
                <c:pt idx="3">
                  <c:v>72</c:v>
                </c:pt>
                <c:pt idx="4">
                  <c:v>607</c:v>
                </c:pt>
                <c:pt idx="5">
                  <c:v>416</c:v>
                </c:pt>
                <c:pt idx="6">
                  <c:v>459</c:v>
                </c:pt>
                <c:pt idx="7">
                  <c:v>615</c:v>
                </c:pt>
                <c:pt idx="8">
                  <c:v>525</c:v>
                </c:pt>
                <c:pt idx="9">
                  <c:v>535</c:v>
                </c:pt>
              </c:numCache>
            </c:numRef>
          </c:val>
        </c:ser>
        <c:ser>
          <c:idx val="1"/>
          <c:order val="1"/>
          <c:tx>
            <c:strRef>
              <c:f>'COND. ENV. EM ACID. COM VÍTIMAS'!$C$21</c:f>
              <c:strCache>
                <c:ptCount val="1"/>
                <c:pt idx="0">
                  <c:v>18 A 29 ANOS</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VÍTIMAS'!$D$21:$M$21</c:f>
              <c:numCache>
                <c:formatCode>#,##0</c:formatCode>
                <c:ptCount val="10"/>
                <c:pt idx="0" formatCode="General">
                  <c:v>795</c:v>
                </c:pt>
                <c:pt idx="1">
                  <c:v>1732</c:v>
                </c:pt>
                <c:pt idx="2">
                  <c:v>1775</c:v>
                </c:pt>
                <c:pt idx="3">
                  <c:v>2918</c:v>
                </c:pt>
                <c:pt idx="4">
                  <c:v>1655</c:v>
                </c:pt>
                <c:pt idx="5">
                  <c:v>3386</c:v>
                </c:pt>
                <c:pt idx="6">
                  <c:v>6101</c:v>
                </c:pt>
                <c:pt idx="7">
                  <c:v>7001</c:v>
                </c:pt>
                <c:pt idx="8">
                  <c:v>7858</c:v>
                </c:pt>
                <c:pt idx="9">
                  <c:v>8966</c:v>
                </c:pt>
              </c:numCache>
            </c:numRef>
          </c:val>
        </c:ser>
        <c:ser>
          <c:idx val="2"/>
          <c:order val="2"/>
          <c:tx>
            <c:strRef>
              <c:f>'COND. ENV. EM ACID. COM VÍTIMAS'!$C$22</c:f>
              <c:strCache>
                <c:ptCount val="1"/>
                <c:pt idx="0">
                  <c:v>30 A 59 ANOS</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VÍTIMAS'!$D$22:$M$22</c:f>
              <c:numCache>
                <c:formatCode>#,##0</c:formatCode>
                <c:ptCount val="10"/>
                <c:pt idx="0">
                  <c:v>2170</c:v>
                </c:pt>
                <c:pt idx="1">
                  <c:v>2777</c:v>
                </c:pt>
                <c:pt idx="2">
                  <c:v>2481</c:v>
                </c:pt>
                <c:pt idx="3">
                  <c:v>3244</c:v>
                </c:pt>
                <c:pt idx="4">
                  <c:v>4472</c:v>
                </c:pt>
                <c:pt idx="5">
                  <c:v>2844</c:v>
                </c:pt>
                <c:pt idx="6">
                  <c:v>4141</c:v>
                </c:pt>
                <c:pt idx="7">
                  <c:v>6778</c:v>
                </c:pt>
                <c:pt idx="8">
                  <c:v>9333</c:v>
                </c:pt>
                <c:pt idx="9">
                  <c:v>10557</c:v>
                </c:pt>
              </c:numCache>
            </c:numRef>
          </c:val>
        </c:ser>
        <c:ser>
          <c:idx val="3"/>
          <c:order val="3"/>
          <c:tx>
            <c:strRef>
              <c:f>'COND. ENV. EM ACID. COM VÍTIMAS'!$C$23</c:f>
              <c:strCache>
                <c:ptCount val="1"/>
                <c:pt idx="0">
                  <c:v>60 ANOS OU MAIS</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VÍTIMAS'!$D$23:$M$23</c:f>
              <c:numCache>
                <c:formatCode>General</c:formatCode>
                <c:ptCount val="10"/>
                <c:pt idx="0">
                  <c:v>141</c:v>
                </c:pt>
                <c:pt idx="1">
                  <c:v>211</c:v>
                </c:pt>
                <c:pt idx="2">
                  <c:v>242</c:v>
                </c:pt>
                <c:pt idx="3">
                  <c:v>326</c:v>
                </c:pt>
                <c:pt idx="4">
                  <c:v>424</c:v>
                </c:pt>
                <c:pt idx="5">
                  <c:v>293</c:v>
                </c:pt>
                <c:pt idx="6">
                  <c:v>586</c:v>
                </c:pt>
                <c:pt idx="7">
                  <c:v>670</c:v>
                </c:pt>
                <c:pt idx="8">
                  <c:v>702</c:v>
                </c:pt>
                <c:pt idx="9">
                  <c:v>815</c:v>
                </c:pt>
              </c:numCache>
            </c:numRef>
          </c:val>
        </c:ser>
        <c:dLbls>
          <c:showLegendKey val="0"/>
          <c:showVal val="1"/>
          <c:showCatName val="0"/>
          <c:showSerName val="0"/>
          <c:showPercent val="0"/>
          <c:showBubbleSize val="0"/>
        </c:dLbls>
        <c:gapWidth val="39"/>
        <c:gapDepth val="42"/>
        <c:shape val="cylinder"/>
        <c:axId val="216468864"/>
        <c:axId val="216478848"/>
        <c:axId val="0"/>
      </c:bar3DChart>
      <c:catAx>
        <c:axId val="21646886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478848"/>
        <c:crosses val="autoZero"/>
        <c:auto val="1"/>
        <c:lblAlgn val="ctr"/>
        <c:lblOffset val="100"/>
        <c:noMultiLvlLbl val="0"/>
      </c:catAx>
      <c:valAx>
        <c:axId val="216478848"/>
        <c:scaling>
          <c:orientation val="minMax"/>
        </c:scaling>
        <c:delete val="1"/>
        <c:axPos val="l"/>
        <c:numFmt formatCode="General" sourceLinked="1"/>
        <c:majorTickMark val="out"/>
        <c:minorTickMark val="none"/>
        <c:tickLblPos val="nextTo"/>
        <c:crossAx val="216468864"/>
        <c:crosses val="autoZero"/>
        <c:crossBetween val="between"/>
      </c:valAx>
      <c:spPr>
        <a:noFill/>
        <a:ln w="25400">
          <a:noFill/>
        </a:ln>
      </c:spPr>
    </c:plotArea>
    <c:legend>
      <c:legendPos val="t"/>
      <c:layout/>
      <c:overlay val="0"/>
      <c:txPr>
        <a:bodyPr/>
        <a:lstStyle/>
        <a:p>
          <a:pPr>
            <a:defRPr sz="101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2.7620841180163214E-2"/>
          <c:y val="0.1764457355451928"/>
          <c:w val="0.94475831763967355"/>
          <c:h val="0.59936854980506082"/>
        </c:manualLayout>
      </c:layout>
      <c:bar3DChart>
        <c:barDir val="col"/>
        <c:grouping val="clustered"/>
        <c:varyColors val="0"/>
        <c:ser>
          <c:idx val="0"/>
          <c:order val="0"/>
          <c:tx>
            <c:strRef>
              <c:f>'COND. ENV. EM ACID. COM VÍTIMAS'!$C$27</c:f>
              <c:strCache>
                <c:ptCount val="1"/>
                <c:pt idx="0">
                  <c:v>MASCULINO</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VÍTIMAS'!$D$27:$M$27</c:f>
              <c:numCache>
                <c:formatCode>#,##0</c:formatCode>
                <c:ptCount val="10"/>
                <c:pt idx="0">
                  <c:v>3055</c:v>
                </c:pt>
                <c:pt idx="1">
                  <c:v>4647</c:v>
                </c:pt>
                <c:pt idx="2">
                  <c:v>4380</c:v>
                </c:pt>
                <c:pt idx="3">
                  <c:v>5825</c:v>
                </c:pt>
                <c:pt idx="4">
                  <c:v>5789</c:v>
                </c:pt>
                <c:pt idx="5">
                  <c:v>5994</c:v>
                </c:pt>
                <c:pt idx="6">
                  <c:v>10289</c:v>
                </c:pt>
                <c:pt idx="7">
                  <c:v>11949</c:v>
                </c:pt>
                <c:pt idx="8">
                  <c:v>13922</c:v>
                </c:pt>
                <c:pt idx="9">
                  <c:v>15911</c:v>
                </c:pt>
              </c:numCache>
            </c:numRef>
          </c:val>
        </c:ser>
        <c:ser>
          <c:idx val="1"/>
          <c:order val="1"/>
          <c:tx>
            <c:strRef>
              <c:f>'COND. ENV. EM ACID. COM VÍTIMAS'!$C$28</c:f>
              <c:strCache>
                <c:ptCount val="1"/>
                <c:pt idx="0">
                  <c:v>FEMININO</c:v>
                </c:pt>
              </c:strCache>
            </c:strRef>
          </c:tx>
          <c:invertIfNegative val="0"/>
          <c:dLbls>
            <c:delete val="1"/>
          </c:dLbls>
          <c:cat>
            <c:numRef>
              <c:f>'COND. ENV. EM ACID. COM VÍTIMAS'!$D$12:$M$12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VÍTIMAS'!$D$28:$M$28</c:f>
              <c:numCache>
                <c:formatCode>General</c:formatCode>
                <c:ptCount val="10"/>
                <c:pt idx="0">
                  <c:v>489</c:v>
                </c:pt>
                <c:pt idx="1">
                  <c:v>775</c:v>
                </c:pt>
                <c:pt idx="2">
                  <c:v>819</c:v>
                </c:pt>
                <c:pt idx="3" formatCode="#,##0">
                  <c:v>1452</c:v>
                </c:pt>
                <c:pt idx="4" formatCode="#,##0">
                  <c:v>1081</c:v>
                </c:pt>
                <c:pt idx="5" formatCode="#,##0">
                  <c:v>1670</c:v>
                </c:pt>
                <c:pt idx="6" formatCode="#,##0">
                  <c:v>2036</c:v>
                </c:pt>
                <c:pt idx="7" formatCode="#,##0">
                  <c:v>2377</c:v>
                </c:pt>
                <c:pt idx="8" formatCode="#,##0">
                  <c:v>3054</c:v>
                </c:pt>
                <c:pt idx="9" formatCode="#,##0">
                  <c:v>3492</c:v>
                </c:pt>
              </c:numCache>
            </c:numRef>
          </c:val>
        </c:ser>
        <c:dLbls>
          <c:showLegendKey val="0"/>
          <c:showVal val="1"/>
          <c:showCatName val="0"/>
          <c:showSerName val="0"/>
          <c:showPercent val="0"/>
          <c:showBubbleSize val="0"/>
        </c:dLbls>
        <c:gapWidth val="36"/>
        <c:gapDepth val="39"/>
        <c:shape val="cylinder"/>
        <c:axId val="216503808"/>
        <c:axId val="216505344"/>
        <c:axId val="0"/>
      </c:bar3DChart>
      <c:catAx>
        <c:axId val="21650380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505344"/>
        <c:crosses val="autoZero"/>
        <c:auto val="1"/>
        <c:lblAlgn val="ctr"/>
        <c:lblOffset val="100"/>
        <c:noMultiLvlLbl val="0"/>
      </c:catAx>
      <c:valAx>
        <c:axId val="216505344"/>
        <c:scaling>
          <c:orientation val="minMax"/>
        </c:scaling>
        <c:delete val="1"/>
        <c:axPos val="l"/>
        <c:numFmt formatCode="#,##0" sourceLinked="1"/>
        <c:majorTickMark val="out"/>
        <c:minorTickMark val="none"/>
        <c:tickLblPos val="nextTo"/>
        <c:crossAx val="216503808"/>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1"/>
    <c:plotArea>
      <c:layout>
        <c:manualLayout>
          <c:layoutTarget val="inner"/>
          <c:xMode val="edge"/>
          <c:yMode val="edge"/>
          <c:x val="1.4700181708055723E-2"/>
          <c:y val="0.11559114769744691"/>
          <c:w val="0.97109826589595372"/>
          <c:h val="0.67163564781675023"/>
        </c:manualLayout>
      </c:layout>
      <c:lineChart>
        <c:grouping val="standard"/>
        <c:varyColors val="0"/>
        <c:ser>
          <c:idx val="0"/>
          <c:order val="0"/>
          <c:tx>
            <c:strRef>
              <c:f>'COND. ENV. EM ACID. COM VÍTIMAS'!$C$34:$K$34</c:f>
              <c:strCache>
                <c:ptCount val="1"/>
                <c:pt idx="0">
                  <c:v>CONDUTORES ENVOLVIDO EM ACIDENTES COM VÍTIMAS  NO ESTADO DE RONDÔNIA</c:v>
                </c:pt>
              </c:strCache>
            </c:strRef>
          </c:tx>
          <c:marker>
            <c:symbol val="diamond"/>
            <c:size val="11"/>
          </c:marker>
          <c:dLbls>
            <c:dLbl>
              <c:idx val="0"/>
              <c:layout>
                <c:manualLayout>
                  <c:x val="-4.6620046620046617E-2"/>
                  <c:y val="-0.12903225806451618"/>
                </c:manualLayout>
              </c:layout>
              <c:dLblPos val="r"/>
              <c:showLegendKey val="0"/>
              <c:showVal val="1"/>
              <c:showCatName val="0"/>
              <c:showSerName val="0"/>
              <c:showPercent val="0"/>
              <c:showBubbleSize val="0"/>
            </c:dLbl>
            <c:dLbl>
              <c:idx val="1"/>
              <c:layout>
                <c:manualLayout>
                  <c:x val="-6.2937062937062943E-2"/>
                  <c:y val="-0.12186379928315412"/>
                </c:manualLayout>
              </c:layout>
              <c:dLblPos val="r"/>
              <c:showLegendKey val="0"/>
              <c:showVal val="1"/>
              <c:showCatName val="0"/>
              <c:showSerName val="0"/>
              <c:showPercent val="0"/>
              <c:showBubbleSize val="0"/>
            </c:dLbl>
            <c:dLbl>
              <c:idx val="2"/>
              <c:layout>
                <c:manualLayout>
                  <c:x val="-5.5944055944055944E-2"/>
                  <c:y val="-0.12186379928315405"/>
                </c:manualLayout>
              </c:layout>
              <c:dLblPos val="r"/>
              <c:showLegendKey val="0"/>
              <c:showVal val="1"/>
              <c:showCatName val="0"/>
              <c:showSerName val="0"/>
              <c:showPercent val="0"/>
              <c:showBubbleSize val="0"/>
            </c:dLbl>
            <c:dLbl>
              <c:idx val="3"/>
              <c:layout>
                <c:manualLayout>
                  <c:x val="-6.2937062937062943E-2"/>
                  <c:y val="-0.10752688172043011"/>
                </c:manualLayout>
              </c:layout>
              <c:dLblPos val="r"/>
              <c:showLegendKey val="0"/>
              <c:showVal val="1"/>
              <c:showCatName val="0"/>
              <c:showSerName val="0"/>
              <c:showPercent val="0"/>
              <c:showBubbleSize val="0"/>
            </c:dLbl>
            <c:dLbl>
              <c:idx val="4"/>
              <c:layout>
                <c:manualLayout>
                  <c:x val="-6.0606060606060608E-2"/>
                  <c:y val="-0.1290322580645161"/>
                </c:manualLayout>
              </c:layout>
              <c:dLblPos val="r"/>
              <c:showLegendKey val="0"/>
              <c:showVal val="1"/>
              <c:showCatName val="0"/>
              <c:showSerName val="0"/>
              <c:showPercent val="0"/>
              <c:showBubbleSize val="0"/>
            </c:dLbl>
            <c:dLbl>
              <c:idx val="5"/>
              <c:layout>
                <c:manualLayout>
                  <c:x val="-7.2261072261072257E-2"/>
                  <c:y val="-0.12186379928315412"/>
                </c:manualLayout>
              </c:layout>
              <c:dLblPos val="r"/>
              <c:showLegendKey val="0"/>
              <c:showVal val="1"/>
              <c:showCatName val="0"/>
              <c:showSerName val="0"/>
              <c:showPercent val="0"/>
              <c:showBubbleSize val="0"/>
            </c:dLbl>
            <c:dLbl>
              <c:idx val="6"/>
              <c:layout>
                <c:manualLayout>
                  <c:x val="-8.1823137492428838E-2"/>
                  <c:y val="-0.1003584229390681"/>
                </c:manualLayout>
              </c:layout>
              <c:dLblPos val="r"/>
              <c:showLegendKey val="0"/>
              <c:showVal val="1"/>
              <c:showCatName val="0"/>
              <c:showSerName val="0"/>
              <c:showPercent val="0"/>
              <c:showBubbleSize val="0"/>
            </c:dLbl>
            <c:dLbl>
              <c:idx val="7"/>
              <c:layout>
                <c:manualLayout>
                  <c:x val="-6.7538076065099192E-2"/>
                  <c:y val="-0.1394589596754951"/>
                </c:manualLayout>
              </c:layout>
              <c:dLblPos val="r"/>
              <c:showLegendKey val="0"/>
              <c:showVal val="1"/>
              <c:showCatName val="0"/>
              <c:showSerName val="0"/>
              <c:showPercent val="0"/>
              <c:showBubbleSize val="0"/>
            </c:dLbl>
            <c:dLbl>
              <c:idx val="8"/>
              <c:layout>
                <c:manualLayout>
                  <c:x val="-5.1776493717752961E-2"/>
                  <c:y val="0.11363636363636363"/>
                </c:manualLayout>
              </c:layout>
              <c:dLblPos val="r"/>
              <c:showLegendKey val="0"/>
              <c:showVal val="1"/>
              <c:showCatName val="0"/>
              <c:showSerName val="0"/>
              <c:showPercent val="0"/>
              <c:showBubbleSize val="0"/>
            </c:dLbl>
            <c:dLbl>
              <c:idx val="9"/>
              <c:layout>
                <c:manualLayout>
                  <c:x val="0"/>
                  <c:y val="0.10606000954426151"/>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'COND. ENV. EM ACID. COM VÍTIMAS'!$D$37:$M$37</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'COND. ENV. EM ACID. COM VÍTIMAS'!$D$38:$M$38</c:f>
              <c:numCache>
                <c:formatCode>#,##0</c:formatCode>
                <c:ptCount val="10"/>
                <c:pt idx="0">
                  <c:v>4197</c:v>
                </c:pt>
                <c:pt idx="1">
                  <c:v>6315</c:v>
                </c:pt>
                <c:pt idx="2">
                  <c:v>5963</c:v>
                </c:pt>
                <c:pt idx="3">
                  <c:v>8199</c:v>
                </c:pt>
                <c:pt idx="4">
                  <c:v>8845</c:v>
                </c:pt>
                <c:pt idx="5">
                  <c:v>8499</c:v>
                </c:pt>
                <c:pt idx="6">
                  <c:v>15858</c:v>
                </c:pt>
                <c:pt idx="7">
                  <c:v>17880</c:v>
                </c:pt>
                <c:pt idx="8">
                  <c:v>21202</c:v>
                </c:pt>
                <c:pt idx="9">
                  <c:v>23706</c:v>
                </c:pt>
              </c:numCache>
            </c:numRef>
          </c:val>
          <c:smooth val="0"/>
        </c:ser>
        <c:dLbls>
          <c:showLegendKey val="0"/>
          <c:showVal val="1"/>
          <c:showCatName val="0"/>
          <c:showSerName val="0"/>
          <c:showPercent val="0"/>
          <c:showBubbleSize val="0"/>
        </c:dLbls>
        <c:marker val="1"/>
        <c:smooth val="0"/>
        <c:axId val="216542208"/>
        <c:axId val="216564480"/>
      </c:lineChart>
      <c:catAx>
        <c:axId val="21654220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564480"/>
        <c:crosses val="autoZero"/>
        <c:auto val="1"/>
        <c:lblAlgn val="ctr"/>
        <c:lblOffset val="100"/>
        <c:noMultiLvlLbl val="0"/>
      </c:catAx>
      <c:valAx>
        <c:axId val="216564480"/>
        <c:scaling>
          <c:orientation val="minMax"/>
        </c:scaling>
        <c:delete val="1"/>
        <c:axPos val="l"/>
        <c:numFmt formatCode="#,##0" sourceLinked="1"/>
        <c:majorTickMark val="out"/>
        <c:minorTickMark val="none"/>
        <c:tickLblPos val="nextTo"/>
        <c:crossAx val="21654220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707" footer="0.31496062000000707"/>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29381592811847423"/>
          <c:y val="2.072538860103627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985803520726858E-2"/>
          <c:y val="0.16946459412780657"/>
          <c:w val="0.95002839295854624"/>
          <c:h val="0.62579141337902711"/>
        </c:manualLayout>
      </c:layout>
      <c:lineChart>
        <c:grouping val="standard"/>
        <c:varyColors val="0"/>
        <c:ser>
          <c:idx val="0"/>
          <c:order val="0"/>
          <c:tx>
            <c:strRef>
              <c:f>'VEIC. ENV. EM ACID. COM VÍTIMAS'!$D$14</c:f>
              <c:strCache>
                <c:ptCount val="1"/>
                <c:pt idx="0">
                  <c:v>AUTOMÓVEL/CAMIONETA</c:v>
                </c:pt>
              </c:strCache>
            </c:strRef>
          </c:tx>
          <c:marker>
            <c:symbol val="diamond"/>
            <c:size val="11"/>
          </c:marker>
          <c:dLbls>
            <c:dLbl>
              <c:idx val="0"/>
              <c:layout>
                <c:manualLayout>
                  <c:x val="-6.1328790459965928E-2"/>
                  <c:y val="-0.10362694300518141"/>
                </c:manualLayout>
              </c:layout>
              <c:dLblPos val="r"/>
              <c:showLegendKey val="0"/>
              <c:showVal val="1"/>
              <c:showCatName val="0"/>
              <c:showSerName val="0"/>
              <c:showPercent val="0"/>
              <c:showBubbleSize val="0"/>
            </c:dLbl>
            <c:dLbl>
              <c:idx val="1"/>
              <c:layout>
                <c:manualLayout>
                  <c:x val="-6.3600227143668392E-2"/>
                  <c:y val="-9.6718480138169263E-2"/>
                </c:manualLayout>
              </c:layout>
              <c:dLblPos val="r"/>
              <c:showLegendKey val="0"/>
              <c:showVal val="1"/>
              <c:showCatName val="0"/>
              <c:showSerName val="0"/>
              <c:showPercent val="0"/>
              <c:showBubbleSize val="0"/>
            </c:dLbl>
            <c:dLbl>
              <c:idx val="2"/>
              <c:layout>
                <c:manualLayout>
                  <c:x val="-5.6785917092561006E-2"/>
                  <c:y val="-8.9810017271157172E-2"/>
                </c:manualLayout>
              </c:layout>
              <c:dLblPos val="r"/>
              <c:showLegendKey val="0"/>
              <c:showVal val="1"/>
              <c:showCatName val="0"/>
              <c:showSerName val="0"/>
              <c:showPercent val="0"/>
              <c:showBubbleSize val="0"/>
            </c:dLbl>
            <c:dLbl>
              <c:idx val="3"/>
              <c:layout>
                <c:manualLayout>
                  <c:x val="-6.1328790459965928E-2"/>
                  <c:y val="-0.12435233160621768"/>
                </c:manualLayout>
              </c:layout>
              <c:dLblPos val="r"/>
              <c:showLegendKey val="0"/>
              <c:showVal val="1"/>
              <c:showCatName val="0"/>
              <c:showSerName val="0"/>
              <c:showPercent val="0"/>
              <c:showBubbleSize val="0"/>
            </c:dLbl>
            <c:dLbl>
              <c:idx val="4"/>
              <c:layout>
                <c:manualLayout>
                  <c:x val="-5.4514480408858604E-2"/>
                  <c:y val="-0.10362694300518141"/>
                </c:manualLayout>
              </c:layout>
              <c:dLblPos val="r"/>
              <c:showLegendKey val="0"/>
              <c:showVal val="1"/>
              <c:showCatName val="0"/>
              <c:showSerName val="0"/>
              <c:showPercent val="0"/>
              <c:showBubbleSize val="0"/>
            </c:dLbl>
            <c:dLbl>
              <c:idx val="5"/>
              <c:layout>
                <c:manualLayout>
                  <c:x val="-6.5871663827370808E-2"/>
                  <c:y val="-0.11053540587219343"/>
                </c:manualLayout>
              </c:layout>
              <c:dLblPos val="r"/>
              <c:showLegendKey val="0"/>
              <c:showVal val="1"/>
              <c:showCatName val="0"/>
              <c:showSerName val="0"/>
              <c:showPercent val="0"/>
              <c:showBubbleSize val="0"/>
            </c:dLbl>
            <c:dLbl>
              <c:idx val="6"/>
              <c:layout>
                <c:manualLayout>
                  <c:x val="-7.4957410562180582E-2"/>
                  <c:y val="-9.6718480138169263E-2"/>
                </c:manualLayout>
              </c:layout>
              <c:dLblPos val="r"/>
              <c:showLegendKey val="0"/>
              <c:showVal val="1"/>
              <c:showCatName val="0"/>
              <c:showSerName val="0"/>
              <c:showPercent val="0"/>
              <c:showBubbleSize val="0"/>
            </c:dLbl>
            <c:dLbl>
              <c:idx val="7"/>
              <c:layout>
                <c:manualLayout>
                  <c:x val="-5.9057353776263484E-2"/>
                  <c:y val="-9.6718480138169263E-2"/>
                </c:manualLayout>
              </c:layout>
              <c:dLblPos val="r"/>
              <c:showLegendKey val="0"/>
              <c:showVal val="1"/>
              <c:showCatName val="0"/>
              <c:showSerName val="0"/>
              <c:showPercent val="0"/>
              <c:showBubbleSize val="0"/>
            </c:dLbl>
            <c:dLbl>
              <c:idx val="8"/>
              <c:layout>
                <c:manualLayout>
                  <c:x val="-5.4514480408858604E-2"/>
                  <c:y val="-9.6718480138169291E-2"/>
                </c:manualLayout>
              </c:layout>
              <c:dLblPos val="r"/>
              <c:showLegendKey val="0"/>
              <c:showVal val="1"/>
              <c:showCatName val="0"/>
              <c:showSerName val="0"/>
              <c:showPercent val="0"/>
              <c:showBubbleSize val="0"/>
            </c:dLbl>
            <c:dLbl>
              <c:idx val="9"/>
              <c:layout>
                <c:manualLayout>
                  <c:x val="-3.6496350364963501E-2"/>
                  <c:y val="-0.10362694300518134"/>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VÍTIMAS'!$E$14:$N$14</c:f>
              <c:numCache>
                <c:formatCode>#,##0</c:formatCode>
                <c:ptCount val="10"/>
                <c:pt idx="0">
                  <c:v>1569</c:v>
                </c:pt>
                <c:pt idx="1">
                  <c:v>2010</c:v>
                </c:pt>
                <c:pt idx="2">
                  <c:v>1851</c:v>
                </c:pt>
                <c:pt idx="3">
                  <c:v>2536</c:v>
                </c:pt>
                <c:pt idx="4">
                  <c:v>2868</c:v>
                </c:pt>
                <c:pt idx="5">
                  <c:v>2711</c:v>
                </c:pt>
                <c:pt idx="6">
                  <c:v>5149</c:v>
                </c:pt>
                <c:pt idx="7">
                  <c:v>4947</c:v>
                </c:pt>
                <c:pt idx="8">
                  <c:v>6035</c:v>
                </c:pt>
                <c:pt idx="9">
                  <c:v>7078</c:v>
                </c:pt>
              </c:numCache>
            </c:numRef>
          </c:val>
          <c:smooth val="0"/>
        </c:ser>
        <c:dLbls>
          <c:showLegendKey val="0"/>
          <c:showVal val="1"/>
          <c:showCatName val="0"/>
          <c:showSerName val="0"/>
          <c:showPercent val="0"/>
          <c:showBubbleSize val="0"/>
        </c:dLbls>
        <c:marker val="1"/>
        <c:smooth val="0"/>
        <c:axId val="218118016"/>
        <c:axId val="218119552"/>
      </c:lineChart>
      <c:catAx>
        <c:axId val="21811801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119552"/>
        <c:crosses val="autoZero"/>
        <c:auto val="1"/>
        <c:lblAlgn val="ctr"/>
        <c:lblOffset val="100"/>
        <c:noMultiLvlLbl val="0"/>
      </c:catAx>
      <c:valAx>
        <c:axId val="218119552"/>
        <c:scaling>
          <c:orientation val="minMax"/>
        </c:scaling>
        <c:delete val="1"/>
        <c:axPos val="l"/>
        <c:numFmt formatCode="#,##0" sourceLinked="1"/>
        <c:majorTickMark val="out"/>
        <c:minorTickMark val="none"/>
        <c:tickLblPos val="nextTo"/>
        <c:crossAx val="21811801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38521607875938585"/>
          <c:y val="6.0983187912321771E-3"/>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5028445894752609E-2"/>
          <c:y val="0.16587869759523302"/>
          <c:w val="0.94994310821049477"/>
          <c:h val="0.62052351564162589"/>
        </c:manualLayout>
      </c:layout>
      <c:lineChart>
        <c:grouping val="standard"/>
        <c:varyColors val="0"/>
        <c:ser>
          <c:idx val="0"/>
          <c:order val="0"/>
          <c:tx>
            <c:strRef>
              <c:f>'VEIC. ENV. EM ACID. COM VÍTIMAS'!$D$18</c:f>
              <c:strCache>
                <c:ptCount val="1"/>
                <c:pt idx="0">
                  <c:v>MOTOCICLETA</c:v>
                </c:pt>
              </c:strCache>
            </c:strRef>
          </c:tx>
          <c:marker>
            <c:symbol val="diamond"/>
            <c:size val="11"/>
          </c:marker>
          <c:dLbls>
            <c:dLbl>
              <c:idx val="0"/>
              <c:layout>
                <c:manualLayout>
                  <c:x val="-6.1433458105301861E-2"/>
                  <c:y val="-0.10256410256410256"/>
                </c:manualLayout>
              </c:layout>
              <c:dLblPos val="r"/>
              <c:showLegendKey val="0"/>
              <c:showVal val="1"/>
              <c:showCatName val="0"/>
              <c:showSerName val="0"/>
              <c:showPercent val="0"/>
              <c:showBubbleSize val="0"/>
            </c:dLbl>
            <c:dLbl>
              <c:idx val="1"/>
              <c:layout>
                <c:manualLayout>
                  <c:x val="-6.1433458105301854E-2"/>
                  <c:y val="-8.8888888888888892E-2"/>
                </c:manualLayout>
              </c:layout>
              <c:dLblPos val="r"/>
              <c:showLegendKey val="0"/>
              <c:showVal val="1"/>
              <c:showCatName val="0"/>
              <c:showSerName val="0"/>
              <c:showPercent val="0"/>
              <c:showBubbleSize val="0"/>
            </c:dLbl>
            <c:dLbl>
              <c:idx val="2"/>
              <c:layout>
                <c:manualLayout>
                  <c:x val="-6.8259397894779889E-2"/>
                  <c:y val="-9.5726495726495733E-2"/>
                </c:manualLayout>
              </c:layout>
              <c:dLblPos val="r"/>
              <c:showLegendKey val="0"/>
              <c:showVal val="1"/>
              <c:showCatName val="0"/>
              <c:showSerName val="0"/>
              <c:showPercent val="0"/>
              <c:showBubbleSize val="0"/>
            </c:dLbl>
            <c:dLbl>
              <c:idx val="3"/>
              <c:layout>
                <c:manualLayout>
                  <c:x val="-6.5984084631620518E-2"/>
                  <c:y val="-0.10256410256410251"/>
                </c:manualLayout>
              </c:layout>
              <c:dLblPos val="r"/>
              <c:showLegendKey val="0"/>
              <c:showVal val="1"/>
              <c:showCatName val="0"/>
              <c:showSerName val="0"/>
              <c:showPercent val="0"/>
              <c:showBubbleSize val="0"/>
            </c:dLbl>
            <c:dLbl>
              <c:idx val="4"/>
              <c:layout>
                <c:manualLayout>
                  <c:x val="-6.5984084631620518E-2"/>
                  <c:y val="-8.8888888888888892E-2"/>
                </c:manualLayout>
              </c:layout>
              <c:dLblPos val="r"/>
              <c:showLegendKey val="0"/>
              <c:showVal val="1"/>
              <c:showCatName val="0"/>
              <c:showSerName val="0"/>
              <c:showPercent val="0"/>
              <c:showBubbleSize val="0"/>
            </c:dLbl>
            <c:dLbl>
              <c:idx val="5"/>
              <c:layout>
                <c:manualLayout>
                  <c:x val="-6.5984084631620518E-2"/>
                  <c:y val="-8.8888888888888892E-2"/>
                </c:manualLayout>
              </c:layout>
              <c:dLblPos val="r"/>
              <c:showLegendKey val="0"/>
              <c:showVal val="1"/>
              <c:showCatName val="0"/>
              <c:showSerName val="0"/>
              <c:showPercent val="0"/>
              <c:showBubbleSize val="0"/>
            </c:dLbl>
            <c:dLbl>
              <c:idx val="6"/>
              <c:layout>
                <c:manualLayout>
                  <c:x val="-6.8259397894779847E-2"/>
                  <c:y val="-8.8888888888888892E-2"/>
                </c:manualLayout>
              </c:layout>
              <c:dLblPos val="r"/>
              <c:showLegendKey val="0"/>
              <c:showVal val="1"/>
              <c:showCatName val="0"/>
              <c:showSerName val="0"/>
              <c:showPercent val="0"/>
              <c:showBubbleSize val="0"/>
            </c:dLbl>
            <c:dLbl>
              <c:idx val="7"/>
              <c:layout>
                <c:manualLayout>
                  <c:x val="-6.1433458105301854E-2"/>
                  <c:y val="-0.10256410256410256"/>
                </c:manualLayout>
              </c:layout>
              <c:dLblPos val="r"/>
              <c:showLegendKey val="0"/>
              <c:showVal val="1"/>
              <c:showCatName val="0"/>
              <c:showSerName val="0"/>
              <c:showPercent val="0"/>
              <c:showBubbleSize val="0"/>
            </c:dLbl>
            <c:dLbl>
              <c:idx val="8"/>
              <c:layout>
                <c:manualLayout>
                  <c:x val="-5.4607518315823875E-2"/>
                  <c:y val="-0.1094017094017094"/>
                </c:manualLayout>
              </c:layout>
              <c:dLblPos val="r"/>
              <c:showLegendKey val="0"/>
              <c:showVal val="1"/>
              <c:showCatName val="0"/>
              <c:showSerName val="0"/>
              <c:showPercent val="0"/>
              <c:showBubbleSize val="0"/>
            </c:dLbl>
            <c:dLbl>
              <c:idx val="9"/>
              <c:layout>
                <c:manualLayout>
                  <c:x val="-2.9304029304029304E-2"/>
                  <c:y val="-0.1225225225225225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VÍTIMAS'!$E$18:$N$18</c:f>
              <c:numCache>
                <c:formatCode>#,##0</c:formatCode>
                <c:ptCount val="10"/>
                <c:pt idx="0">
                  <c:v>1330</c:v>
                </c:pt>
                <c:pt idx="1">
                  <c:v>2221</c:v>
                </c:pt>
                <c:pt idx="2">
                  <c:v>2123</c:v>
                </c:pt>
                <c:pt idx="3">
                  <c:v>2960</c:v>
                </c:pt>
                <c:pt idx="4">
                  <c:v>3359</c:v>
                </c:pt>
                <c:pt idx="5">
                  <c:v>3596</c:v>
                </c:pt>
                <c:pt idx="6">
                  <c:v>6489</c:v>
                </c:pt>
                <c:pt idx="7">
                  <c:v>8495</c:v>
                </c:pt>
                <c:pt idx="8">
                  <c:v>10786</c:v>
                </c:pt>
                <c:pt idx="9">
                  <c:v>12350</c:v>
                </c:pt>
              </c:numCache>
            </c:numRef>
          </c:val>
          <c:smooth val="0"/>
        </c:ser>
        <c:dLbls>
          <c:showLegendKey val="0"/>
          <c:showVal val="1"/>
          <c:showCatName val="0"/>
          <c:showSerName val="0"/>
          <c:showPercent val="0"/>
          <c:showBubbleSize val="0"/>
        </c:dLbls>
        <c:marker val="1"/>
        <c:smooth val="0"/>
        <c:axId val="218168704"/>
        <c:axId val="218174592"/>
      </c:lineChart>
      <c:catAx>
        <c:axId val="21816870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174592"/>
        <c:crosses val="autoZero"/>
        <c:auto val="1"/>
        <c:lblAlgn val="ctr"/>
        <c:lblOffset val="100"/>
        <c:noMultiLvlLbl val="0"/>
      </c:catAx>
      <c:valAx>
        <c:axId val="218174592"/>
        <c:scaling>
          <c:orientation val="minMax"/>
        </c:scaling>
        <c:delete val="1"/>
        <c:axPos val="l"/>
        <c:numFmt formatCode="#,##0" sourceLinked="1"/>
        <c:majorTickMark val="out"/>
        <c:minorTickMark val="none"/>
        <c:tickLblPos val="nextTo"/>
        <c:crossAx val="21816870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41238159204691061"/>
          <c:y val="0"/>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733000444025519E-2"/>
          <c:y val="0.1755591692342805"/>
          <c:w val="0.95053399911194891"/>
          <c:h val="0.60968218646582217"/>
        </c:manualLayout>
      </c:layout>
      <c:lineChart>
        <c:grouping val="standard"/>
        <c:varyColors val="0"/>
        <c:ser>
          <c:idx val="0"/>
          <c:order val="0"/>
          <c:tx>
            <c:strRef>
              <c:f>'VEIC. ENV. EM ACID. COM VÍTIMAS'!$D$19</c:f>
              <c:strCache>
                <c:ptCount val="1"/>
                <c:pt idx="0">
                  <c:v>BICICLETA</c:v>
                </c:pt>
              </c:strCache>
            </c:strRef>
          </c:tx>
          <c:dLbls>
            <c:dLbl>
              <c:idx val="0"/>
              <c:layout>
                <c:manualLayout>
                  <c:x val="-6.0708273817153546E-2"/>
                  <c:y val="-0.13768115942028986"/>
                </c:manualLayout>
              </c:layout>
              <c:dLblPos val="r"/>
              <c:showLegendKey val="0"/>
              <c:showVal val="1"/>
              <c:showCatName val="0"/>
              <c:showSerName val="0"/>
              <c:showPercent val="0"/>
              <c:showBubbleSize val="0"/>
            </c:dLbl>
            <c:dLbl>
              <c:idx val="1"/>
              <c:layout>
                <c:manualLayout>
                  <c:x val="-6.2956728402974074E-2"/>
                  <c:y val="-9.420289855072464E-2"/>
                </c:manualLayout>
              </c:layout>
              <c:dLblPos val="r"/>
              <c:showLegendKey val="0"/>
              <c:showVal val="1"/>
              <c:showCatName val="0"/>
              <c:showSerName val="0"/>
              <c:showPercent val="0"/>
              <c:showBubbleSize val="0"/>
            </c:dLbl>
            <c:dLbl>
              <c:idx val="2"/>
              <c:layout>
                <c:manualLayout>
                  <c:x val="-4.2720637130589496E-2"/>
                  <c:y val="-0.12318840579710146"/>
                </c:manualLayout>
              </c:layout>
              <c:dLblPos val="r"/>
              <c:showLegendKey val="0"/>
              <c:showVal val="1"/>
              <c:showCatName val="0"/>
              <c:showSerName val="0"/>
              <c:showPercent val="0"/>
              <c:showBubbleSize val="0"/>
            </c:dLbl>
            <c:dLbl>
              <c:idx val="3"/>
              <c:layout>
                <c:manualLayout>
                  <c:x val="-5.1714455473871539E-2"/>
                  <c:y val="-0.12318840579710146"/>
                </c:manualLayout>
              </c:layout>
              <c:dLblPos val="r"/>
              <c:showLegendKey val="0"/>
              <c:showVal val="1"/>
              <c:showCatName val="0"/>
              <c:showSerName val="0"/>
              <c:showPercent val="0"/>
              <c:showBubbleSize val="0"/>
            </c:dLbl>
            <c:dLbl>
              <c:idx val="4"/>
              <c:layout>
                <c:manualLayout>
                  <c:x val="-6.2956728402974046E-2"/>
                  <c:y val="-0.13043478260869562"/>
                </c:manualLayout>
              </c:layout>
              <c:dLblPos val="r"/>
              <c:showLegendKey val="0"/>
              <c:showVal val="1"/>
              <c:showCatName val="0"/>
              <c:showSerName val="0"/>
              <c:showPercent val="0"/>
              <c:showBubbleSize val="0"/>
            </c:dLbl>
            <c:dLbl>
              <c:idx val="5"/>
              <c:layout>
                <c:manualLayout>
                  <c:x val="-6.0708273817153546E-2"/>
                  <c:y val="-0.13043478260869565"/>
                </c:manualLayout>
              </c:layout>
              <c:dLblPos val="r"/>
              <c:showLegendKey val="0"/>
              <c:showVal val="1"/>
              <c:showCatName val="0"/>
              <c:showSerName val="0"/>
              <c:showPercent val="0"/>
              <c:showBubbleSize val="0"/>
            </c:dLbl>
            <c:dLbl>
              <c:idx val="6"/>
              <c:layout>
                <c:manualLayout>
                  <c:x val="-4.2720637130589455E-2"/>
                  <c:y val="0.13043478260869565"/>
                </c:manualLayout>
              </c:layout>
              <c:dLblPos val="r"/>
              <c:showLegendKey val="0"/>
              <c:showVal val="1"/>
              <c:showCatName val="0"/>
              <c:showSerName val="0"/>
              <c:showPercent val="0"/>
              <c:showBubbleSize val="0"/>
            </c:dLbl>
            <c:dLbl>
              <c:idx val="7"/>
              <c:layout>
                <c:manualLayout>
                  <c:x val="-5.3962910059692046E-2"/>
                  <c:y val="0.13043478260869565"/>
                </c:manualLayout>
              </c:layout>
              <c:dLblPos val="r"/>
              <c:showLegendKey val="0"/>
              <c:showVal val="1"/>
              <c:showCatName val="0"/>
              <c:showSerName val="0"/>
              <c:showPercent val="0"/>
              <c:showBubbleSize val="0"/>
            </c:dLbl>
            <c:dLbl>
              <c:idx val="8"/>
              <c:layout>
                <c:manualLayout>
                  <c:x val="-4.2720637130589531E-2"/>
                  <c:y val="0.13043478260869565"/>
                </c:manualLayout>
              </c:layout>
              <c:dLblPos val="r"/>
              <c:showLegendKey val="0"/>
              <c:showVal val="1"/>
              <c:showCatName val="0"/>
              <c:showSerName val="0"/>
              <c:showPercent val="0"/>
              <c:showBubbleSize val="0"/>
            </c:dLbl>
            <c:dLbl>
              <c:idx val="9"/>
              <c:layout>
                <c:manualLayout>
                  <c:x val="-2.7010435850214856E-2"/>
                  <c:y val="0.10869508159306174"/>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VÍTIMAS'!$E$19:$N$19</c:f>
              <c:numCache>
                <c:formatCode>#,##0</c:formatCode>
                <c:ptCount val="10"/>
                <c:pt idx="0">
                  <c:v>603</c:v>
                </c:pt>
                <c:pt idx="1">
                  <c:v>848</c:v>
                </c:pt>
                <c:pt idx="2">
                  <c:v>875</c:v>
                </c:pt>
                <c:pt idx="3">
                  <c:v>956</c:v>
                </c:pt>
                <c:pt idx="4">
                  <c:v>1027</c:v>
                </c:pt>
                <c:pt idx="5">
                  <c:v>917</c:v>
                </c:pt>
                <c:pt idx="6">
                  <c:v>1693</c:v>
                </c:pt>
                <c:pt idx="7">
                  <c:v>1747</c:v>
                </c:pt>
                <c:pt idx="8">
                  <c:v>1819</c:v>
                </c:pt>
                <c:pt idx="9">
                  <c:v>1581</c:v>
                </c:pt>
              </c:numCache>
            </c:numRef>
          </c:val>
          <c:smooth val="0"/>
        </c:ser>
        <c:dLbls>
          <c:showLegendKey val="0"/>
          <c:showVal val="1"/>
          <c:showCatName val="0"/>
          <c:showSerName val="0"/>
          <c:showPercent val="0"/>
          <c:showBubbleSize val="0"/>
        </c:dLbls>
        <c:marker val="1"/>
        <c:smooth val="0"/>
        <c:axId val="218231936"/>
        <c:axId val="218233472"/>
      </c:lineChart>
      <c:catAx>
        <c:axId val="21823193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233472"/>
        <c:crosses val="autoZero"/>
        <c:auto val="1"/>
        <c:lblAlgn val="ctr"/>
        <c:lblOffset val="100"/>
        <c:noMultiLvlLbl val="0"/>
      </c:catAx>
      <c:valAx>
        <c:axId val="218233472"/>
        <c:scaling>
          <c:orientation val="minMax"/>
        </c:scaling>
        <c:delete val="1"/>
        <c:axPos val="l"/>
        <c:numFmt formatCode="#,##0" sourceLinked="1"/>
        <c:majorTickMark val="out"/>
        <c:minorTickMark val="none"/>
        <c:tickLblPos val="nextTo"/>
        <c:crossAx val="21823193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20"/>
      <c:depthPercent val="100"/>
      <c:rAngAx val="1"/>
    </c:view3D>
    <c:floor>
      <c:thickness val="0"/>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0"/>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0"/>
          <a:tileRect/>
        </a:gradFill>
      </c:spPr>
    </c:backWall>
    <c:plotArea>
      <c:layout>
        <c:manualLayout>
          <c:layoutTarget val="inner"/>
          <c:xMode val="edge"/>
          <c:yMode val="edge"/>
          <c:x val="1.4599500363659363E-2"/>
          <c:y val="0.15234127992065508"/>
          <c:w val="0.96850628611182643"/>
          <c:h val="0.65608669884006432"/>
        </c:manualLayout>
      </c:layout>
      <c:bar3DChart>
        <c:barDir val="col"/>
        <c:grouping val="clustered"/>
        <c:varyColors val="0"/>
        <c:ser>
          <c:idx val="0"/>
          <c:order val="0"/>
          <c:tx>
            <c:strRef>
              <c:f>'VEIC. ENV. EM ACID. COM VÍTIMAS'!$D$15</c:f>
              <c:strCache>
                <c:ptCount val="1"/>
                <c:pt idx="0">
                  <c:v>ÔNIBUS/ MICROÔNIBUS</c:v>
                </c:pt>
              </c:strCache>
            </c:strRef>
          </c:tx>
          <c:invertIfNegative val="0"/>
          <c:dLbls>
            <c:delete val="1"/>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VÍTIMAS'!$E$15:$N$15</c:f>
              <c:numCache>
                <c:formatCode>#,##0</c:formatCode>
                <c:ptCount val="10"/>
                <c:pt idx="0">
                  <c:v>91</c:v>
                </c:pt>
                <c:pt idx="1">
                  <c:v>101</c:v>
                </c:pt>
                <c:pt idx="2">
                  <c:v>84</c:v>
                </c:pt>
                <c:pt idx="3">
                  <c:v>116</c:v>
                </c:pt>
                <c:pt idx="4">
                  <c:v>129</c:v>
                </c:pt>
                <c:pt idx="5">
                  <c:v>117</c:v>
                </c:pt>
                <c:pt idx="6">
                  <c:v>208</c:v>
                </c:pt>
                <c:pt idx="7">
                  <c:v>167</c:v>
                </c:pt>
                <c:pt idx="8">
                  <c:v>228</c:v>
                </c:pt>
                <c:pt idx="9">
                  <c:v>270</c:v>
                </c:pt>
              </c:numCache>
            </c:numRef>
          </c:val>
        </c:ser>
        <c:ser>
          <c:idx val="1"/>
          <c:order val="1"/>
          <c:tx>
            <c:strRef>
              <c:f>'VEIC. ENV. EM ACID. COM VÍTIMAS'!$D$16</c:f>
              <c:strCache>
                <c:ptCount val="1"/>
                <c:pt idx="0">
                  <c:v>CAMINHÃO/CAMINHONETE</c:v>
                </c:pt>
              </c:strCache>
            </c:strRef>
          </c:tx>
          <c:invertIfNegative val="0"/>
          <c:dLbls>
            <c:delete val="1"/>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VÍTIMAS'!$E$16:$N$16</c:f>
              <c:numCache>
                <c:formatCode>#,##0</c:formatCode>
                <c:ptCount val="10"/>
                <c:pt idx="0">
                  <c:v>215</c:v>
                </c:pt>
                <c:pt idx="1">
                  <c:v>306</c:v>
                </c:pt>
                <c:pt idx="2">
                  <c:v>248</c:v>
                </c:pt>
                <c:pt idx="3">
                  <c:v>589</c:v>
                </c:pt>
                <c:pt idx="4">
                  <c:v>468</c:v>
                </c:pt>
                <c:pt idx="5">
                  <c:v>544</c:v>
                </c:pt>
                <c:pt idx="6">
                  <c:v>683</c:v>
                </c:pt>
                <c:pt idx="7">
                  <c:v>1553</c:v>
                </c:pt>
                <c:pt idx="8">
                  <c:v>1915</c:v>
                </c:pt>
                <c:pt idx="9">
                  <c:v>2018</c:v>
                </c:pt>
              </c:numCache>
            </c:numRef>
          </c:val>
        </c:ser>
        <c:ser>
          <c:idx val="2"/>
          <c:order val="2"/>
          <c:tx>
            <c:strRef>
              <c:f>'VEIC. ENV. EM ACID. COM VÍTIMAS'!$D$17</c:f>
              <c:strCache>
                <c:ptCount val="1"/>
                <c:pt idx="0">
                  <c:v>REBOQUE/SEMI-REBOQUE</c:v>
                </c:pt>
              </c:strCache>
            </c:strRef>
          </c:tx>
          <c:invertIfNegative val="0"/>
          <c:dLbls>
            <c:delete val="1"/>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VÍTIMAS'!$E$17:$N$17</c:f>
              <c:numCache>
                <c:formatCode>#,##0</c:formatCode>
                <c:ptCount val="10"/>
                <c:pt idx="0">
                  <c:v>51</c:v>
                </c:pt>
                <c:pt idx="1">
                  <c:v>72</c:v>
                </c:pt>
                <c:pt idx="2">
                  <c:v>51</c:v>
                </c:pt>
                <c:pt idx="3">
                  <c:v>87</c:v>
                </c:pt>
                <c:pt idx="4">
                  <c:v>84</c:v>
                </c:pt>
                <c:pt idx="5">
                  <c:v>107</c:v>
                </c:pt>
                <c:pt idx="6">
                  <c:v>165</c:v>
                </c:pt>
                <c:pt idx="7">
                  <c:v>124</c:v>
                </c:pt>
                <c:pt idx="8">
                  <c:v>42</c:v>
                </c:pt>
                <c:pt idx="9">
                  <c:v>26</c:v>
                </c:pt>
              </c:numCache>
            </c:numRef>
          </c:val>
        </c:ser>
        <c:ser>
          <c:idx val="3"/>
          <c:order val="3"/>
          <c:tx>
            <c:strRef>
              <c:f>'VEIC. ENV. EM ACID. COM VÍTIMAS'!$D$20</c:f>
              <c:strCache>
                <c:ptCount val="1"/>
                <c:pt idx="0">
                  <c:v>OUTROS</c:v>
                </c:pt>
              </c:strCache>
            </c:strRef>
          </c:tx>
          <c:invertIfNegative val="0"/>
          <c:dLbls>
            <c:delete val="1"/>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VÍTIMAS'!$E$20:$N$20</c:f>
              <c:numCache>
                <c:formatCode>#,##0</c:formatCode>
                <c:ptCount val="10"/>
                <c:pt idx="0">
                  <c:v>52</c:v>
                </c:pt>
                <c:pt idx="1">
                  <c:v>51</c:v>
                </c:pt>
                <c:pt idx="2">
                  <c:v>53</c:v>
                </c:pt>
                <c:pt idx="3">
                  <c:v>110</c:v>
                </c:pt>
                <c:pt idx="4">
                  <c:v>177</c:v>
                </c:pt>
                <c:pt idx="5">
                  <c:v>155</c:v>
                </c:pt>
                <c:pt idx="6">
                  <c:v>157</c:v>
                </c:pt>
                <c:pt idx="7">
                  <c:v>187</c:v>
                </c:pt>
                <c:pt idx="8">
                  <c:v>122</c:v>
                </c:pt>
                <c:pt idx="9">
                  <c:v>97</c:v>
                </c:pt>
              </c:numCache>
            </c:numRef>
          </c:val>
        </c:ser>
        <c:dLbls>
          <c:showLegendKey val="0"/>
          <c:showVal val="1"/>
          <c:showCatName val="0"/>
          <c:showSerName val="0"/>
          <c:showPercent val="0"/>
          <c:showBubbleSize val="0"/>
        </c:dLbls>
        <c:gapWidth val="135"/>
        <c:gapDepth val="96"/>
        <c:shape val="cylinder"/>
        <c:axId val="216745472"/>
        <c:axId val="216747008"/>
        <c:axId val="0"/>
      </c:bar3DChart>
      <c:catAx>
        <c:axId val="216745472"/>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747008"/>
        <c:crosses val="autoZero"/>
        <c:auto val="1"/>
        <c:lblAlgn val="ctr"/>
        <c:lblOffset val="100"/>
        <c:noMultiLvlLbl val="0"/>
      </c:catAx>
      <c:valAx>
        <c:axId val="216747008"/>
        <c:scaling>
          <c:orientation val="minMax"/>
        </c:scaling>
        <c:delete val="1"/>
        <c:axPos val="l"/>
        <c:numFmt formatCode="#,##0" sourceLinked="1"/>
        <c:majorTickMark val="out"/>
        <c:minorTickMark val="none"/>
        <c:tickLblPos val="nextTo"/>
        <c:crossAx val="216745472"/>
        <c:crosses val="autoZero"/>
        <c:crossBetween val="between"/>
      </c:valAx>
      <c:spPr>
        <a:noFill/>
        <a:ln w="25400">
          <a:noFill/>
        </a:ln>
      </c:spPr>
    </c:plotArea>
    <c:legend>
      <c:legendPos val="t"/>
      <c:layout>
        <c:manualLayout>
          <c:xMode val="edge"/>
          <c:yMode val="edge"/>
          <c:x val="0"/>
          <c:y val="3.6866359447004608E-2"/>
          <c:w val="0.99338772870782455"/>
          <c:h val="0.12813624103438684"/>
        </c:manualLayout>
      </c:layout>
      <c:overlay val="0"/>
      <c:txPr>
        <a:bodyPr/>
        <a:lstStyle/>
        <a:p>
          <a:pPr>
            <a:defRPr sz="850"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1"/>
    <c:plotArea>
      <c:layout>
        <c:manualLayout>
          <c:layoutTarget val="inner"/>
          <c:xMode val="edge"/>
          <c:yMode val="edge"/>
          <c:x val="2.4589998444425516E-2"/>
          <c:y val="7.7497232277244962E-2"/>
          <c:w val="0.96058819231269443"/>
          <c:h val="0.70924755258673233"/>
        </c:manualLayout>
      </c:layout>
      <c:lineChart>
        <c:grouping val="standard"/>
        <c:varyColors val="0"/>
        <c:ser>
          <c:idx val="0"/>
          <c:order val="0"/>
          <c:tx>
            <c:strRef>
              <c:f>'VEIC. ENV. EM ACID. COM VÍTIMAS'!$D$14</c:f>
              <c:strCache>
                <c:ptCount val="1"/>
                <c:pt idx="0">
                  <c:v>AUTOMÓVEL/CAMIONETA</c:v>
                </c:pt>
              </c:strCache>
            </c:strRef>
          </c:tx>
          <c:marker>
            <c:symbol val="diamond"/>
            <c:size val="11"/>
          </c:marker>
          <c:dLbls>
            <c:dLbl>
              <c:idx val="0"/>
              <c:layout>
                <c:manualLayout>
                  <c:x val="-6.2608695652173918E-2"/>
                  <c:y val="-0.11374407582938383"/>
                </c:manualLayout>
              </c:layout>
              <c:dLblPos val="r"/>
              <c:showLegendKey val="0"/>
              <c:showVal val="1"/>
              <c:showCatName val="0"/>
              <c:showSerName val="0"/>
              <c:showPercent val="0"/>
              <c:showBubbleSize val="0"/>
            </c:dLbl>
            <c:dLbl>
              <c:idx val="1"/>
              <c:layout>
                <c:manualLayout>
                  <c:x val="-5.7971014492753624E-2"/>
                  <c:y val="-9.4786729857819899E-2"/>
                </c:manualLayout>
              </c:layout>
              <c:dLblPos val="r"/>
              <c:showLegendKey val="0"/>
              <c:showVal val="1"/>
              <c:showCatName val="0"/>
              <c:showSerName val="0"/>
              <c:showPercent val="0"/>
              <c:showBubbleSize val="0"/>
            </c:dLbl>
            <c:dLbl>
              <c:idx val="2"/>
              <c:layout>
                <c:manualLayout>
                  <c:x val="-5.565217391304348E-2"/>
                  <c:y val="-0.10110584518167451"/>
                </c:manualLayout>
              </c:layout>
              <c:dLblPos val="r"/>
              <c:showLegendKey val="0"/>
              <c:showVal val="1"/>
              <c:showCatName val="0"/>
              <c:showSerName val="0"/>
              <c:showPercent val="0"/>
              <c:showBubbleSize val="0"/>
            </c:dLbl>
            <c:dLbl>
              <c:idx val="3"/>
              <c:layout>
                <c:manualLayout>
                  <c:x val="-6.260869565217396E-2"/>
                  <c:y val="-9.4786729857819899E-2"/>
                </c:manualLayout>
              </c:layout>
              <c:dLblPos val="r"/>
              <c:showLegendKey val="0"/>
              <c:showVal val="1"/>
              <c:showCatName val="0"/>
              <c:showSerName val="0"/>
              <c:showPercent val="0"/>
              <c:showBubbleSize val="0"/>
            </c:dLbl>
            <c:dLbl>
              <c:idx val="4"/>
              <c:layout>
                <c:manualLayout>
                  <c:x val="-5.7971014492753624E-2"/>
                  <c:y val="-0.10110584518167451"/>
                </c:manualLayout>
              </c:layout>
              <c:dLblPos val="r"/>
              <c:showLegendKey val="0"/>
              <c:showVal val="1"/>
              <c:showCatName val="0"/>
              <c:showSerName val="0"/>
              <c:showPercent val="0"/>
              <c:showBubbleSize val="0"/>
            </c:dLbl>
            <c:dLbl>
              <c:idx val="5"/>
              <c:layout>
                <c:manualLayout>
                  <c:x val="-6.4927536231884062E-2"/>
                  <c:y val="-0.11374407582938388"/>
                </c:manualLayout>
              </c:layout>
              <c:dLblPos val="r"/>
              <c:showLegendKey val="0"/>
              <c:showVal val="1"/>
              <c:showCatName val="0"/>
              <c:showSerName val="0"/>
              <c:showPercent val="0"/>
              <c:showBubbleSize val="0"/>
            </c:dLbl>
            <c:dLbl>
              <c:idx val="6"/>
              <c:layout>
                <c:manualLayout>
                  <c:x val="-7.9456398823916474E-2"/>
                  <c:y val="-9.4786729857819899E-2"/>
                </c:manualLayout>
              </c:layout>
              <c:dLblPos val="r"/>
              <c:showLegendKey val="0"/>
              <c:showVal val="1"/>
              <c:showCatName val="0"/>
              <c:showSerName val="0"/>
              <c:showPercent val="0"/>
              <c:showBubbleSize val="0"/>
            </c:dLbl>
            <c:dLbl>
              <c:idx val="7"/>
              <c:layout>
                <c:manualLayout>
                  <c:x val="-5.6021832651335382E-2"/>
                  <c:y val="0.11374407582938388"/>
                </c:manualLayout>
              </c:layout>
              <c:dLblPos val="r"/>
              <c:showLegendKey val="0"/>
              <c:showVal val="1"/>
              <c:showCatName val="0"/>
              <c:showSerName val="0"/>
              <c:showPercent val="0"/>
              <c:showBubbleSize val="0"/>
            </c:dLbl>
            <c:dLbl>
              <c:idx val="8"/>
              <c:layout>
                <c:manualLayout>
                  <c:x val="-5.0543095470163342E-2"/>
                  <c:y val="0.11374407582938388"/>
                </c:manualLayout>
              </c:layout>
              <c:dLblPos val="r"/>
              <c:showLegendKey val="0"/>
              <c:showVal val="1"/>
              <c:showCatName val="0"/>
              <c:showSerName val="0"/>
              <c:showPercent val="0"/>
              <c:showBubbleSize val="0"/>
            </c:dLbl>
            <c:dLbl>
              <c:idx val="9"/>
              <c:layout>
                <c:manualLayout>
                  <c:x val="-1.2210009862226864E-2"/>
                  <c:y val="7.582938388625593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'VEIC. ENV. EM ACID. COM VÍTIMAS'!$E$13:$N$13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'VEIC. ENV. EM ACID. COM VÍTIMAS'!$E$22:$N$22</c:f>
              <c:numCache>
                <c:formatCode>#,##0</c:formatCode>
                <c:ptCount val="10"/>
                <c:pt idx="0">
                  <c:v>4197</c:v>
                </c:pt>
                <c:pt idx="1">
                  <c:v>6315</c:v>
                </c:pt>
                <c:pt idx="2">
                  <c:v>5963</c:v>
                </c:pt>
                <c:pt idx="3">
                  <c:v>8199</c:v>
                </c:pt>
                <c:pt idx="4">
                  <c:v>8845</c:v>
                </c:pt>
                <c:pt idx="5">
                  <c:v>8499</c:v>
                </c:pt>
                <c:pt idx="6">
                  <c:v>15858</c:v>
                </c:pt>
                <c:pt idx="7">
                  <c:v>17880</c:v>
                </c:pt>
                <c:pt idx="8">
                  <c:v>21202</c:v>
                </c:pt>
                <c:pt idx="9">
                  <c:v>23706</c:v>
                </c:pt>
              </c:numCache>
            </c:numRef>
          </c:val>
          <c:smooth val="0"/>
        </c:ser>
        <c:dLbls>
          <c:showLegendKey val="0"/>
          <c:showVal val="1"/>
          <c:showCatName val="0"/>
          <c:showSerName val="0"/>
          <c:showPercent val="0"/>
          <c:showBubbleSize val="0"/>
        </c:dLbls>
        <c:marker val="1"/>
        <c:smooth val="0"/>
        <c:axId val="218390528"/>
        <c:axId val="218392064"/>
      </c:lineChart>
      <c:catAx>
        <c:axId val="21839052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8392064"/>
        <c:crosses val="autoZero"/>
        <c:auto val="1"/>
        <c:lblAlgn val="ctr"/>
        <c:lblOffset val="100"/>
        <c:noMultiLvlLbl val="0"/>
      </c:catAx>
      <c:valAx>
        <c:axId val="218392064"/>
        <c:scaling>
          <c:orientation val="minMax"/>
        </c:scaling>
        <c:delete val="1"/>
        <c:axPos val="l"/>
        <c:numFmt formatCode="#,##0" sourceLinked="1"/>
        <c:majorTickMark val="out"/>
        <c:minorTickMark val="none"/>
        <c:tickLblPos val="nextTo"/>
        <c:crossAx val="21839052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91" footer="0.3149606200000069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overlay val="0"/>
      <c:txPr>
        <a:bodyPr/>
        <a:lstStyle/>
        <a:p>
          <a:pPr>
            <a:defRPr sz="14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691358024691357E-2"/>
          <c:y val="0.20832579185520361"/>
          <c:w val="0.95061728395061729"/>
          <c:h val="0.60683744848636001"/>
        </c:manualLayout>
      </c:layout>
      <c:lineChart>
        <c:grouping val="standard"/>
        <c:varyColors val="0"/>
        <c:ser>
          <c:idx val="0"/>
          <c:order val="0"/>
          <c:tx>
            <c:strRef>
              <c:f>'INDICES RONDÔNIA'!$C$27:$D$27</c:f>
              <c:strCache>
                <c:ptCount val="1"/>
                <c:pt idx="0">
                  <c:v>Motorização (Veículos /100 hab)</c:v>
                </c:pt>
              </c:strCache>
            </c:strRef>
          </c:tx>
          <c:spPr>
            <a:ln>
              <a:solidFill>
                <a:schemeClr val="accent6">
                  <a:lumMod val="50000"/>
                </a:schemeClr>
              </a:solidFill>
            </a:ln>
          </c:spPr>
          <c:marker>
            <c:symbol val="diamond"/>
            <c:size val="11"/>
            <c:spPr>
              <a:solidFill>
                <a:schemeClr val="accent6">
                  <a:lumMod val="75000"/>
                </a:schemeClr>
              </a:solidFill>
            </c:spPr>
          </c:marker>
          <c:dLbls>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'INDICES RONDÔNIA'!$E$13:$N$13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'INDICES RONDÔNIA'!$E$27:$N$27</c:f>
              <c:numCache>
                <c:formatCode>0.0</c:formatCode>
                <c:ptCount val="10"/>
                <c:pt idx="0">
                  <c:v>13.546480325821834</c:v>
                </c:pt>
                <c:pt idx="1">
                  <c:v>14.871170580334788</c:v>
                </c:pt>
                <c:pt idx="2">
                  <c:v>16.288196979614771</c:v>
                </c:pt>
                <c:pt idx="3">
                  <c:v>17.183059820688374</c:v>
                </c:pt>
                <c:pt idx="4">
                  <c:v>19.368901481434179</c:v>
                </c:pt>
                <c:pt idx="5">
                  <c:v>21.071967342905253</c:v>
                </c:pt>
                <c:pt idx="6">
                  <c:v>25.550711398611597</c:v>
                </c:pt>
                <c:pt idx="7">
                  <c:v>28.94073646561317</c:v>
                </c:pt>
                <c:pt idx="8">
                  <c:v>32.704557664994603</c:v>
                </c:pt>
                <c:pt idx="9">
                  <c:v>36.501098901098899</c:v>
                </c:pt>
              </c:numCache>
            </c:numRef>
          </c:val>
          <c:smooth val="0"/>
        </c:ser>
        <c:dLbls>
          <c:showLegendKey val="0"/>
          <c:showVal val="1"/>
          <c:showCatName val="0"/>
          <c:showSerName val="0"/>
          <c:showPercent val="0"/>
          <c:showBubbleSize val="0"/>
        </c:dLbls>
        <c:marker val="1"/>
        <c:smooth val="0"/>
        <c:axId val="216858624"/>
        <c:axId val="216860160"/>
      </c:lineChart>
      <c:catAx>
        <c:axId val="21685862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860160"/>
        <c:crosses val="autoZero"/>
        <c:auto val="1"/>
        <c:lblAlgn val="ctr"/>
        <c:lblOffset val="100"/>
        <c:noMultiLvlLbl val="0"/>
      </c:catAx>
      <c:valAx>
        <c:axId val="216860160"/>
        <c:scaling>
          <c:orientation val="minMax"/>
        </c:scaling>
        <c:delete val="1"/>
        <c:axPos val="l"/>
        <c:numFmt formatCode="0.0" sourceLinked="1"/>
        <c:majorTickMark val="out"/>
        <c:minorTickMark val="none"/>
        <c:tickLblPos val="nextTo"/>
        <c:crossAx val="21685862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46" footer="0.3149606200000064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spPr>
        <a:solidFill>
          <a:sysClr val="windowText" lastClr="000000">
            <a:lumMod val="85000"/>
            <a:lumOff val="15000"/>
          </a:sysClr>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bar3DChart>
        <c:barDir val="col"/>
        <c:grouping val="clustered"/>
        <c:varyColors val="0"/>
        <c:ser>
          <c:idx val="0"/>
          <c:order val="0"/>
          <c:tx>
            <c:strRef>
              <c:f>'ACIDENTES COM VÍTIMAS'!$D$20</c:f>
              <c:strCache>
                <c:ptCount val="1"/>
                <c:pt idx="0">
                  <c:v>DIA</c:v>
                </c:pt>
              </c:strCache>
            </c:strRef>
          </c:tx>
          <c:invertIfNegative val="0"/>
          <c:dLbls>
            <c:delete val="1"/>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VÍTIMAS'!$E$20:$N$20</c:f>
              <c:numCache>
                <c:formatCode>#,##0</c:formatCode>
                <c:ptCount val="10"/>
                <c:pt idx="0">
                  <c:v>1198</c:v>
                </c:pt>
                <c:pt idx="1">
                  <c:v>1876</c:v>
                </c:pt>
                <c:pt idx="2">
                  <c:v>1891</c:v>
                </c:pt>
                <c:pt idx="3">
                  <c:v>2622</c:v>
                </c:pt>
                <c:pt idx="4">
                  <c:v>2779</c:v>
                </c:pt>
                <c:pt idx="5">
                  <c:v>2787</c:v>
                </c:pt>
                <c:pt idx="6">
                  <c:v>4802</c:v>
                </c:pt>
                <c:pt idx="7">
                  <c:v>5995</c:v>
                </c:pt>
                <c:pt idx="8">
                  <c:v>7725</c:v>
                </c:pt>
                <c:pt idx="9">
                  <c:v>8613</c:v>
                </c:pt>
              </c:numCache>
            </c:numRef>
          </c:val>
        </c:ser>
        <c:ser>
          <c:idx val="1"/>
          <c:order val="1"/>
          <c:tx>
            <c:strRef>
              <c:f>'ACIDENTES COM VÍTIMAS'!$D$21</c:f>
              <c:strCache>
                <c:ptCount val="1"/>
                <c:pt idx="0">
                  <c:v>NOITE</c:v>
                </c:pt>
              </c:strCache>
            </c:strRef>
          </c:tx>
          <c:invertIfNegative val="0"/>
          <c:dLbls>
            <c:delete val="1"/>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VÍTIMAS'!$E$21:$N$21</c:f>
              <c:numCache>
                <c:formatCode>#,##0</c:formatCode>
                <c:ptCount val="10"/>
                <c:pt idx="0">
                  <c:v>763</c:v>
                </c:pt>
                <c:pt idx="1">
                  <c:v>1145</c:v>
                </c:pt>
                <c:pt idx="2">
                  <c:v>1075</c:v>
                </c:pt>
                <c:pt idx="3">
                  <c:v>1570</c:v>
                </c:pt>
                <c:pt idx="4">
                  <c:v>1720</c:v>
                </c:pt>
                <c:pt idx="5">
                  <c:v>1704</c:v>
                </c:pt>
                <c:pt idx="6">
                  <c:v>2829</c:v>
                </c:pt>
                <c:pt idx="7">
                  <c:v>3692</c:v>
                </c:pt>
                <c:pt idx="8">
                  <c:v>4492</c:v>
                </c:pt>
                <c:pt idx="9">
                  <c:v>4994</c:v>
                </c:pt>
              </c:numCache>
            </c:numRef>
          </c:val>
        </c:ser>
        <c:dLbls>
          <c:showLegendKey val="0"/>
          <c:showVal val="1"/>
          <c:showCatName val="0"/>
          <c:showSerName val="0"/>
          <c:showPercent val="0"/>
          <c:showBubbleSize val="0"/>
        </c:dLbls>
        <c:gapWidth val="33"/>
        <c:gapDepth val="62"/>
        <c:shape val="cylinder"/>
        <c:axId val="168468864"/>
        <c:axId val="168470400"/>
        <c:axId val="0"/>
      </c:bar3DChart>
      <c:catAx>
        <c:axId val="168468864"/>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168470400"/>
        <c:crosses val="autoZero"/>
        <c:auto val="1"/>
        <c:lblAlgn val="ctr"/>
        <c:lblOffset val="100"/>
        <c:noMultiLvlLbl val="0"/>
      </c:catAx>
      <c:valAx>
        <c:axId val="168470400"/>
        <c:scaling>
          <c:orientation val="minMax"/>
        </c:scaling>
        <c:delete val="0"/>
        <c:axPos val="l"/>
        <c:numFmt formatCode="#,##0"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68468864"/>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26309844814708178"/>
          <c:y val="3.7383177570093455E-2"/>
        </c:manualLayout>
      </c:layout>
      <c:overlay val="0"/>
      <c:txPr>
        <a:bodyPr/>
        <a:lstStyle/>
        <a:p>
          <a:pPr>
            <a:defRPr sz="14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608496783720554E-2"/>
          <c:y val="0.16529595015576323"/>
          <c:w val="0.95078300643255886"/>
          <c:h val="0.65005175754899791"/>
        </c:manualLayout>
      </c:layout>
      <c:lineChart>
        <c:grouping val="standard"/>
        <c:varyColors val="0"/>
        <c:ser>
          <c:idx val="2"/>
          <c:order val="0"/>
          <c:tx>
            <c:strRef>
              <c:f>'INDICES RONDÔNIA'!$C$30:$D$30</c:f>
              <c:strCache>
                <c:ptCount val="1"/>
                <c:pt idx="0">
                  <c:v>Vitimas Fatais /10.000 Veículos</c:v>
                </c:pt>
              </c:strCache>
            </c:strRef>
          </c:tx>
          <c:spPr>
            <a:ln>
              <a:solidFill>
                <a:schemeClr val="accent6">
                  <a:lumMod val="50000"/>
                </a:schemeClr>
              </a:solidFill>
            </a:ln>
          </c:spPr>
          <c:marker>
            <c:symbol val="diamond"/>
            <c:size val="11"/>
            <c:spPr>
              <a:solidFill>
                <a:schemeClr val="accent6">
                  <a:lumMod val="75000"/>
                </a:schemeClr>
              </a:solidFill>
              <a:ln>
                <a:solidFill>
                  <a:schemeClr val="accent6">
                    <a:lumMod val="75000"/>
                  </a:schemeClr>
                </a:solidFill>
              </a:ln>
            </c:spPr>
          </c:marker>
          <c:dLbls>
            <c:dLbl>
              <c:idx val="3"/>
              <c:layout>
                <c:manualLayout>
                  <c:x val="-3.6420575239906418E-2"/>
                  <c:y val="9.5233890156253831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'INDICES RONDÔNIA'!$E$13:$N$13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'INDICES RONDÔNIA'!$E$30:$N$30</c:f>
              <c:numCache>
                <c:formatCode>0.0</c:formatCode>
                <c:ptCount val="10"/>
                <c:pt idx="0">
                  <c:v>6.8687440684986809</c:v>
                </c:pt>
                <c:pt idx="1">
                  <c:v>9.111317759555142</c:v>
                </c:pt>
                <c:pt idx="2">
                  <c:v>8.012110938218191</c:v>
                </c:pt>
                <c:pt idx="3">
                  <c:v>13.337605341003078</c:v>
                </c:pt>
                <c:pt idx="4">
                  <c:v>11.001433214235249</c:v>
                </c:pt>
                <c:pt idx="5">
                  <c:v>9.5069738057053996</c:v>
                </c:pt>
                <c:pt idx="6">
                  <c:v>9.7995665576330282</c:v>
                </c:pt>
                <c:pt idx="7">
                  <c:v>10.919631971386863</c:v>
                </c:pt>
                <c:pt idx="8">
                  <c:v>8.5391366932803088</c:v>
                </c:pt>
                <c:pt idx="9">
                  <c:v>8.6348390779990005</c:v>
                </c:pt>
              </c:numCache>
            </c:numRef>
          </c:val>
          <c:smooth val="0"/>
        </c:ser>
        <c:dLbls>
          <c:showLegendKey val="0"/>
          <c:showVal val="1"/>
          <c:showCatName val="0"/>
          <c:showSerName val="0"/>
          <c:showPercent val="0"/>
          <c:showBubbleSize val="0"/>
        </c:dLbls>
        <c:marker val="1"/>
        <c:smooth val="0"/>
        <c:axId val="216889216"/>
        <c:axId val="216890752"/>
      </c:lineChart>
      <c:catAx>
        <c:axId val="21688921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890752"/>
        <c:crosses val="autoZero"/>
        <c:auto val="1"/>
        <c:lblAlgn val="ctr"/>
        <c:lblOffset val="100"/>
        <c:noMultiLvlLbl val="0"/>
      </c:catAx>
      <c:valAx>
        <c:axId val="216890752"/>
        <c:scaling>
          <c:orientation val="minMax"/>
        </c:scaling>
        <c:delete val="1"/>
        <c:axPos val="l"/>
        <c:numFmt formatCode="0.0" sourceLinked="1"/>
        <c:majorTickMark val="out"/>
        <c:minorTickMark val="none"/>
        <c:tickLblPos val="nextTo"/>
        <c:crossAx val="21688921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46" footer="0.31496062000000646"/>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overlay val="0"/>
      <c:txPr>
        <a:bodyPr/>
        <a:lstStyle/>
        <a:p>
          <a:pPr>
            <a:defRPr sz="14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2.4444444444444446E-2"/>
          <c:y val="0.19467299464279295"/>
          <c:w val="0.95111111111111113"/>
          <c:h val="0.62489051882213353"/>
        </c:manualLayout>
      </c:layout>
      <c:lineChart>
        <c:grouping val="standard"/>
        <c:varyColors val="0"/>
        <c:ser>
          <c:idx val="0"/>
          <c:order val="0"/>
          <c:tx>
            <c:strRef>
              <c:f>'INDICES RONDÔNIA'!$C$31:$D$31</c:f>
              <c:strCache>
                <c:ptCount val="1"/>
                <c:pt idx="0">
                  <c:v>Vitimas Fatais /100.000 hab</c:v>
                </c:pt>
              </c:strCache>
            </c:strRef>
          </c:tx>
          <c:spPr>
            <a:ln>
              <a:solidFill>
                <a:schemeClr val="accent6">
                  <a:lumMod val="50000"/>
                </a:schemeClr>
              </a:solidFill>
            </a:ln>
          </c:spPr>
          <c:marker>
            <c:symbol val="diamond"/>
            <c:size val="11"/>
            <c:spPr>
              <a:solidFill>
                <a:schemeClr val="accent6">
                  <a:lumMod val="75000"/>
                </a:schemeClr>
              </a:solidFill>
            </c:spPr>
          </c:marker>
          <c:dLbls>
            <c:dLbl>
              <c:idx val="7"/>
              <c:layout>
                <c:manualLayout>
                  <c:x val="-4.5066666666666665E-2"/>
                  <c:y val="0.11741272067019019"/>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'INDICES RONDÔNIA'!$E$13:$N$13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'INDICES RONDÔNIA'!$E$31:$N$31</c:f>
              <c:numCache>
                <c:formatCode>0.0</c:formatCode>
                <c:ptCount val="10"/>
                <c:pt idx="0">
                  <c:v>9.3047306387022815</c:v>
                </c:pt>
                <c:pt idx="1">
                  <c:v>13.54959606139783</c:v>
                </c:pt>
                <c:pt idx="2">
                  <c:v>13.050284118422399</c:v>
                </c:pt>
                <c:pt idx="3">
                  <c:v>22.918087043918863</c:v>
                </c:pt>
                <c:pt idx="4">
                  <c:v>21.308567608110028</c:v>
                </c:pt>
                <c:pt idx="5">
                  <c:v>20.033064156367985</c:v>
                </c:pt>
                <c:pt idx="6">
                  <c:v>25.03858969455672</c:v>
                </c:pt>
                <c:pt idx="7">
                  <c:v>31.602219118539121</c:v>
                </c:pt>
                <c:pt idx="8">
                  <c:v>27.926868839465719</c:v>
                </c:pt>
                <c:pt idx="9">
                  <c:v>31.518111518111517</c:v>
                </c:pt>
              </c:numCache>
            </c:numRef>
          </c:val>
          <c:smooth val="0"/>
        </c:ser>
        <c:dLbls>
          <c:showLegendKey val="0"/>
          <c:showVal val="1"/>
          <c:showCatName val="0"/>
          <c:showSerName val="0"/>
          <c:showPercent val="0"/>
          <c:showBubbleSize val="0"/>
        </c:dLbls>
        <c:marker val="1"/>
        <c:smooth val="0"/>
        <c:axId val="216928256"/>
        <c:axId val="216929792"/>
      </c:lineChart>
      <c:catAx>
        <c:axId val="216928256"/>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929792"/>
        <c:crosses val="autoZero"/>
        <c:auto val="1"/>
        <c:lblAlgn val="ctr"/>
        <c:lblOffset val="100"/>
        <c:noMultiLvlLbl val="0"/>
      </c:catAx>
      <c:valAx>
        <c:axId val="216929792"/>
        <c:scaling>
          <c:orientation val="minMax"/>
        </c:scaling>
        <c:delete val="1"/>
        <c:axPos val="l"/>
        <c:numFmt formatCode="0.0" sourceLinked="1"/>
        <c:majorTickMark val="out"/>
        <c:minorTickMark val="none"/>
        <c:tickLblPos val="nextTo"/>
        <c:crossAx val="216928256"/>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46" footer="0.3149606200000064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overlay val="0"/>
      <c:txPr>
        <a:bodyPr/>
        <a:lstStyle/>
        <a:p>
          <a:pPr>
            <a:defRPr sz="14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1017475982488753"/>
          <c:y val="0.17102213638389541"/>
          <c:w val="0.86167424849245089"/>
          <c:h val="0.64258356856336352"/>
        </c:manualLayout>
      </c:layout>
      <c:lineChart>
        <c:grouping val="standard"/>
        <c:varyColors val="0"/>
        <c:ser>
          <c:idx val="0"/>
          <c:order val="0"/>
          <c:tx>
            <c:strRef>
              <c:f>'INDICES RONDÔNIA'!$C$50:$D$50</c:f>
              <c:strCache>
                <c:ptCount val="1"/>
                <c:pt idx="0">
                  <c:v>Vitima Não Fatais  /10.000 Veíc.*</c:v>
                </c:pt>
              </c:strCache>
            </c:strRef>
          </c:tx>
          <c:spPr>
            <a:ln>
              <a:solidFill>
                <a:schemeClr val="accent6">
                  <a:lumMod val="50000"/>
                </a:schemeClr>
              </a:solidFill>
            </a:ln>
          </c:spPr>
          <c:marker>
            <c:symbol val="diamond"/>
            <c:size val="11"/>
            <c:spPr>
              <a:solidFill>
                <a:schemeClr val="accent6">
                  <a:lumMod val="75000"/>
                </a:schemeClr>
              </a:solidFill>
            </c:spPr>
          </c:marker>
          <c:dLbls>
            <c:dLbl>
              <c:idx val="6"/>
              <c:layout>
                <c:manualLayout>
                  <c:x val="-4.1119591337071347E-2"/>
                  <c:y val="0.11500024761055806"/>
                </c:manualLayout>
              </c:layout>
              <c:dLblPos val="r"/>
              <c:showLegendKey val="0"/>
              <c:showVal val="1"/>
              <c:showCatName val="0"/>
              <c:showSerName val="0"/>
              <c:showPercent val="0"/>
              <c:showBubbleSize val="0"/>
            </c:dLbl>
            <c:dLbl>
              <c:idx val="7"/>
              <c:layout>
                <c:manualLayout>
                  <c:x val="-4.1119591337071347E-2"/>
                  <c:y val="0.10242163125835686"/>
                </c:manualLayout>
              </c:layout>
              <c:dLblPos val="r"/>
              <c:showLegendKey val="0"/>
              <c:showVal val="1"/>
              <c:showCatName val="0"/>
              <c:showSerName val="0"/>
              <c:showPercent val="0"/>
              <c:showBubbleSize val="0"/>
            </c:dLbl>
            <c:dLbl>
              <c:idx val="8"/>
              <c:layout>
                <c:manualLayout>
                  <c:x val="-5.3915496647372052E-2"/>
                  <c:y val="0.11500024761055812"/>
                </c:manualLayout>
              </c:layout>
              <c:dLblPos val="r"/>
              <c:showLegendKey val="0"/>
              <c:showVal val="1"/>
              <c:showCatName val="0"/>
              <c:showSerName val="0"/>
              <c:showPercent val="0"/>
              <c:showBubbleSize val="0"/>
            </c:dLbl>
            <c:dLbl>
              <c:idx val="9"/>
              <c:layout>
                <c:manualLayout>
                  <c:x val="-1.6039616928881971E-2"/>
                  <c:y val="8.9843014906155594E-2"/>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'INDICES RONDÔNIA'!$E$13:$N$13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'INDICES RONDÔNIA'!$E$32:$N$32</c:f>
              <c:numCache>
                <c:formatCode>0.0</c:formatCode>
                <c:ptCount val="10"/>
                <c:pt idx="0">
                  <c:v>143.40469486522056</c:v>
                </c:pt>
                <c:pt idx="1">
                  <c:v>201.24740515306075</c:v>
                </c:pt>
                <c:pt idx="2">
                  <c:v>174.83269447290851</c:v>
                </c:pt>
                <c:pt idx="3">
                  <c:v>226.29222022696283</c:v>
                </c:pt>
                <c:pt idx="4">
                  <c:v>216.86617277969546</c:v>
                </c:pt>
                <c:pt idx="5">
                  <c:v>202.531953151577</c:v>
                </c:pt>
                <c:pt idx="6">
                  <c:v>310.1132065312496</c:v>
                </c:pt>
                <c:pt idx="7">
                  <c:v>336.51899715210448</c:v>
                </c:pt>
                <c:pt idx="8">
                  <c:v>372.04205321508664</c:v>
                </c:pt>
                <c:pt idx="9">
                  <c:v>363.53742952972237</c:v>
                </c:pt>
              </c:numCache>
            </c:numRef>
          </c:val>
          <c:smooth val="0"/>
        </c:ser>
        <c:dLbls>
          <c:showLegendKey val="0"/>
          <c:showVal val="1"/>
          <c:showCatName val="0"/>
          <c:showSerName val="0"/>
          <c:showPercent val="0"/>
          <c:showBubbleSize val="0"/>
        </c:dLbls>
        <c:marker val="1"/>
        <c:smooth val="0"/>
        <c:axId val="216955904"/>
        <c:axId val="216957696"/>
      </c:lineChart>
      <c:catAx>
        <c:axId val="21695590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6957696"/>
        <c:crosses val="autoZero"/>
        <c:auto val="1"/>
        <c:lblAlgn val="ctr"/>
        <c:lblOffset val="100"/>
        <c:noMultiLvlLbl val="0"/>
      </c:catAx>
      <c:valAx>
        <c:axId val="216957696"/>
        <c:scaling>
          <c:orientation val="minMax"/>
        </c:scaling>
        <c:delete val="0"/>
        <c:axPos val="l"/>
        <c:numFmt formatCode="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1695590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46" footer="0.31496062000000646"/>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32"/>
    </mc:Choice>
    <mc:Fallback>
      <c:style val="32"/>
    </mc:Fallback>
  </mc:AlternateContent>
  <c:chart>
    <c:title>
      <c:layout>
        <c:manualLayout>
          <c:xMode val="edge"/>
          <c:yMode val="edge"/>
          <c:x val="0.44361248773615758"/>
          <c:y val="3.1372549019607843E-2"/>
        </c:manualLayout>
      </c:layout>
      <c:overlay val="0"/>
      <c:txPr>
        <a:bodyPr/>
        <a:lstStyle/>
        <a:p>
          <a:pPr>
            <a:defRPr sz="16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0809990559089719"/>
          <c:y val="0.20982718336678505"/>
          <c:w val="0.86427925322893961"/>
          <c:h val="0.60807328495702739"/>
        </c:manualLayout>
      </c:layout>
      <c:lineChart>
        <c:grouping val="standard"/>
        <c:varyColors val="0"/>
        <c:ser>
          <c:idx val="0"/>
          <c:order val="0"/>
          <c:tx>
            <c:strRef>
              <c:f>'INDICES RONDÔNIA'!$C$14:$D$14</c:f>
              <c:strCache>
                <c:ptCount val="1"/>
                <c:pt idx="0">
                  <c:v> População</c:v>
                </c:pt>
              </c:strCache>
            </c:strRef>
          </c:tx>
          <c:spPr>
            <a:ln>
              <a:solidFill>
                <a:schemeClr val="accent6">
                  <a:lumMod val="50000"/>
                </a:schemeClr>
              </a:solidFill>
            </a:ln>
          </c:spPr>
          <c:marker>
            <c:symbol val="diamond"/>
            <c:size val="11"/>
            <c:spPr>
              <a:solidFill>
                <a:schemeClr val="accent6">
                  <a:lumMod val="75000"/>
                </a:schemeClr>
              </a:solidFill>
            </c:spPr>
          </c:marker>
          <c:dLbls>
            <c:dLbl>
              <c:idx val="0"/>
              <c:layout>
                <c:manualLayout>
                  <c:x val="-6.1198729469161182E-2"/>
                  <c:y val="7.4693016314137203E-2"/>
                </c:manualLayout>
              </c:layout>
              <c:dLblPos val="r"/>
              <c:showLegendKey val="0"/>
              <c:showVal val="1"/>
              <c:showCatName val="0"/>
              <c:showSerName val="0"/>
              <c:showPercent val="0"/>
              <c:showBubbleSize val="0"/>
            </c:dLbl>
            <c:dLbl>
              <c:idx val="1"/>
              <c:layout>
                <c:manualLayout>
                  <c:x val="-8.0903162966698125E-2"/>
                  <c:y val="-8.216972878390201E-2"/>
                </c:manualLayout>
              </c:layout>
              <c:dLblPos val="r"/>
              <c:showLegendKey val="0"/>
              <c:showVal val="1"/>
              <c:showCatName val="0"/>
              <c:showSerName val="0"/>
              <c:showPercent val="0"/>
              <c:showBubbleSize val="0"/>
            </c:dLbl>
            <c:dLbl>
              <c:idx val="2"/>
              <c:layout>
                <c:manualLayout>
                  <c:x val="-5.0251821970529506E-2"/>
                  <c:y val="7.9921774484071839E-2"/>
                </c:manualLayout>
              </c:layout>
              <c:dLblPos val="r"/>
              <c:showLegendKey val="0"/>
              <c:showVal val="1"/>
              <c:showCatName val="0"/>
              <c:showSerName val="0"/>
              <c:showPercent val="0"/>
              <c:showBubbleSize val="0"/>
            </c:dLbl>
            <c:dLbl>
              <c:idx val="4"/>
              <c:layout>
                <c:manualLayout>
                  <c:x val="-7.2145636967792817E-2"/>
                  <c:y val="7.4693016314137203E-2"/>
                </c:manualLayout>
              </c:layout>
              <c:dLblPos val="r"/>
              <c:showLegendKey val="0"/>
              <c:showVal val="1"/>
              <c:showCatName val="0"/>
              <c:showSerName val="0"/>
              <c:showPercent val="0"/>
              <c:showBubbleSize val="0"/>
            </c:dLbl>
            <c:dLbl>
              <c:idx val="6"/>
              <c:layout>
                <c:manualLayout>
                  <c:x val="-6.7766873968340163E-2"/>
                  <c:y val="8.5150532654006489E-2"/>
                </c:manualLayout>
              </c:layout>
              <c:dLblPos val="r"/>
              <c:showLegendKey val="0"/>
              <c:showVal val="1"/>
              <c:showCatName val="0"/>
              <c:showSerName val="0"/>
              <c:showPercent val="0"/>
              <c:showBubbleSize val="0"/>
            </c:dLbl>
            <c:dLbl>
              <c:idx val="8"/>
              <c:layout>
                <c:manualLayout>
                  <c:x val="-6.5577492468613843E-2"/>
                  <c:y val="0.11652308167361433"/>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'INDICES RONDÔNIA'!$E$13:$N$13</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'INDICES RONDÔNIA'!$E$14:$N$14</c:f>
              <c:numCache>
                <c:formatCode>#,##0</c:formatCode>
                <c:ptCount val="10"/>
                <c:pt idx="0">
                  <c:v>1407886</c:v>
                </c:pt>
                <c:pt idx="1">
                  <c:v>1431777</c:v>
                </c:pt>
                <c:pt idx="2">
                  <c:v>1455907</c:v>
                </c:pt>
                <c:pt idx="3">
                  <c:v>1562085</c:v>
                </c:pt>
                <c:pt idx="4">
                  <c:v>1534594</c:v>
                </c:pt>
                <c:pt idx="5">
                  <c:v>1562417</c:v>
                </c:pt>
                <c:pt idx="6">
                  <c:v>1453756</c:v>
                </c:pt>
                <c:pt idx="7">
                  <c:v>1493566</c:v>
                </c:pt>
                <c:pt idx="8">
                  <c:v>1503928</c:v>
                </c:pt>
                <c:pt idx="9">
                  <c:v>1535625</c:v>
                </c:pt>
              </c:numCache>
            </c:numRef>
          </c:val>
          <c:smooth val="0"/>
        </c:ser>
        <c:dLbls>
          <c:showLegendKey val="0"/>
          <c:showVal val="1"/>
          <c:showCatName val="0"/>
          <c:showSerName val="0"/>
          <c:showPercent val="0"/>
          <c:showBubbleSize val="0"/>
        </c:dLbls>
        <c:marker val="1"/>
        <c:smooth val="0"/>
        <c:axId val="217021440"/>
        <c:axId val="217027328"/>
      </c:lineChart>
      <c:catAx>
        <c:axId val="217021440"/>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7027328"/>
        <c:crosses val="autoZero"/>
        <c:auto val="1"/>
        <c:lblAlgn val="ctr"/>
        <c:lblOffset val="100"/>
        <c:noMultiLvlLbl val="0"/>
      </c:catAx>
      <c:valAx>
        <c:axId val="217027328"/>
        <c:scaling>
          <c:orientation val="minMax"/>
        </c:scaling>
        <c:delete val="0"/>
        <c:axPos val="l"/>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17021440"/>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46" footer="0.31496062000000646"/>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1"/>
    <c:view3D>
      <c:rotX val="15"/>
      <c:rotY val="20"/>
      <c:depthPercent val="100"/>
      <c:rAngAx val="1"/>
    </c:view3D>
    <c:floor>
      <c:thickness val="0"/>
      <c:spPr>
        <a:solidFill>
          <a:schemeClr val="tx1"/>
        </a:solidFill>
      </c:spPr>
    </c:floor>
    <c:sideWall>
      <c:thickness val="0"/>
    </c:sideWall>
    <c:backWall>
      <c:thickness val="0"/>
    </c:backWall>
    <c:plotArea>
      <c:layout>
        <c:manualLayout>
          <c:layoutTarget val="inner"/>
          <c:xMode val="edge"/>
          <c:yMode val="edge"/>
          <c:x val="9.9611274974992947E-2"/>
          <c:y val="7.3161711301460666E-2"/>
          <c:w val="0.88236968198742594"/>
          <c:h val="0.58603535177571831"/>
        </c:manualLayout>
      </c:layout>
      <c:bar3DChart>
        <c:barDir val="col"/>
        <c:grouping val="clustered"/>
        <c:varyColors val="0"/>
        <c:ser>
          <c:idx val="0"/>
          <c:order val="0"/>
          <c:tx>
            <c:strRef>
              <c:f>'ACIDENTES POR DIA DA SEMANA'!$Q$11</c:f>
              <c:strCache>
                <c:ptCount val="1"/>
                <c:pt idx="0">
                  <c:v>TOTAL</c:v>
                </c:pt>
              </c:strCache>
            </c:strRef>
          </c:tx>
          <c:invertIfNegative val="0"/>
          <c:dLbls>
            <c:dLbl>
              <c:idx val="0"/>
              <c:layout>
                <c:manualLayout>
                  <c:x val="3.875968992248062E-3"/>
                  <c:y val="-2.4132730015082971E-2"/>
                </c:manualLayout>
              </c:layout>
              <c:showLegendKey val="0"/>
              <c:showVal val="1"/>
              <c:showCatName val="0"/>
              <c:showSerName val="0"/>
              <c:showPercent val="0"/>
              <c:showBubbleSize val="0"/>
            </c:dLbl>
            <c:dLbl>
              <c:idx val="1"/>
              <c:layout>
                <c:manualLayout>
                  <c:x val="1.937984496124031E-3"/>
                  <c:y val="-5.4298642533936653E-2"/>
                </c:manualLayout>
              </c:layout>
              <c:showLegendKey val="0"/>
              <c:showVal val="1"/>
              <c:showCatName val="0"/>
              <c:showSerName val="0"/>
              <c:showPercent val="0"/>
              <c:showBubbleSize val="0"/>
            </c:dLbl>
            <c:dLbl>
              <c:idx val="2"/>
              <c:layout>
                <c:manualLayout>
                  <c:x val="0"/>
                  <c:y val="-4.8265460030165942E-2"/>
                </c:manualLayout>
              </c:layout>
              <c:showLegendKey val="0"/>
              <c:showVal val="1"/>
              <c:showCatName val="0"/>
              <c:showSerName val="0"/>
              <c:showPercent val="0"/>
              <c:showBubbleSize val="0"/>
            </c:dLbl>
            <c:dLbl>
              <c:idx val="3"/>
              <c:layout>
                <c:manualLayout>
                  <c:x val="0"/>
                  <c:y val="-3.6199095022624438E-2"/>
                </c:manualLayout>
              </c:layout>
              <c:showLegendKey val="0"/>
              <c:showVal val="1"/>
              <c:showCatName val="0"/>
              <c:showSerName val="0"/>
              <c:showPercent val="0"/>
              <c:showBubbleSize val="0"/>
            </c:dLbl>
            <c:dLbl>
              <c:idx val="4"/>
              <c:layout>
                <c:manualLayout>
                  <c:x val="-7.1058610649413908E-17"/>
                  <c:y val="-3.6199095022624438E-2"/>
                </c:manualLayout>
              </c:layout>
              <c:showLegendKey val="0"/>
              <c:showVal val="1"/>
              <c:showCatName val="0"/>
              <c:showSerName val="0"/>
              <c:showPercent val="0"/>
              <c:showBubbleSize val="0"/>
            </c:dLbl>
            <c:dLbl>
              <c:idx val="5"/>
              <c:layout>
                <c:manualLayout>
                  <c:x val="3.875968992248062E-3"/>
                  <c:y val="-5.4298642533936653E-2"/>
                </c:manualLayout>
              </c:layout>
              <c:showLegendKey val="0"/>
              <c:showVal val="1"/>
              <c:showCatName val="0"/>
              <c:showSerName val="0"/>
              <c:showPercent val="0"/>
              <c:showBubbleSize val="0"/>
            </c:dLbl>
            <c:dLbl>
              <c:idx val="6"/>
              <c:layout>
                <c:manualLayout>
                  <c:x val="5.8139534883720929E-3"/>
                  <c:y val="-3.0165912518853696E-2"/>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'ACIDENTES POR DIA DA SEMANA'!$D$12:$D$18</c:f>
              <c:strCache>
                <c:ptCount val="7"/>
                <c:pt idx="0">
                  <c:v>Domingo</c:v>
                </c:pt>
                <c:pt idx="1">
                  <c:v>Segunda - Feira</c:v>
                </c:pt>
                <c:pt idx="2">
                  <c:v>Terça - Feira</c:v>
                </c:pt>
                <c:pt idx="3">
                  <c:v>Quarta - Feira</c:v>
                </c:pt>
                <c:pt idx="4">
                  <c:v>Quinta - Feira </c:v>
                </c:pt>
                <c:pt idx="5">
                  <c:v>Sexta - Feira</c:v>
                </c:pt>
                <c:pt idx="6">
                  <c:v>Sábado</c:v>
                </c:pt>
              </c:strCache>
            </c:strRef>
          </c:cat>
          <c:val>
            <c:numRef>
              <c:f>'ACIDENTES POR DIA DA SEMANA'!$Q$12:$Q$18</c:f>
              <c:numCache>
                <c:formatCode>#,##0_);\(#,##0\)</c:formatCode>
                <c:ptCount val="7"/>
                <c:pt idx="0">
                  <c:v>2079</c:v>
                </c:pt>
                <c:pt idx="1">
                  <c:v>1555</c:v>
                </c:pt>
                <c:pt idx="2">
                  <c:v>1440</c:v>
                </c:pt>
                <c:pt idx="3">
                  <c:v>1463</c:v>
                </c:pt>
                <c:pt idx="4">
                  <c:v>1539</c:v>
                </c:pt>
                <c:pt idx="5">
                  <c:v>1811</c:v>
                </c:pt>
                <c:pt idx="6">
                  <c:v>2116</c:v>
                </c:pt>
              </c:numCache>
            </c:numRef>
          </c:val>
        </c:ser>
        <c:dLbls>
          <c:showLegendKey val="0"/>
          <c:showVal val="1"/>
          <c:showCatName val="0"/>
          <c:showSerName val="0"/>
          <c:showPercent val="0"/>
          <c:showBubbleSize val="0"/>
        </c:dLbls>
        <c:gapWidth val="78"/>
        <c:gapDepth val="42"/>
        <c:shape val="cylinder"/>
        <c:axId val="194045056"/>
        <c:axId val="194046592"/>
        <c:axId val="0"/>
      </c:bar3DChart>
      <c:catAx>
        <c:axId val="194045056"/>
        <c:scaling>
          <c:orientation val="minMax"/>
        </c:scaling>
        <c:delete val="0"/>
        <c:axPos val="b"/>
        <c:numFmt formatCode="@" sourceLinked="0"/>
        <c:majorTickMark val="none"/>
        <c:minorTickMark val="none"/>
        <c:tickLblPos val="nextTo"/>
        <c:txPr>
          <a:bodyPr rot="1500000" vert="horz"/>
          <a:lstStyle/>
          <a:p>
            <a:pPr>
              <a:defRPr sz="1100" b="1" i="0" u="none" strike="noStrike" baseline="0">
                <a:solidFill>
                  <a:srgbClr val="000000"/>
                </a:solidFill>
                <a:latin typeface="Calibri"/>
                <a:ea typeface="Calibri"/>
                <a:cs typeface="Calibri"/>
              </a:defRPr>
            </a:pPr>
            <a:endParaRPr lang="fr-FR"/>
          </a:p>
        </c:txPr>
        <c:crossAx val="194046592"/>
        <c:crosses val="autoZero"/>
        <c:auto val="1"/>
        <c:lblAlgn val="ctr"/>
        <c:lblOffset val="100"/>
        <c:noMultiLvlLbl val="0"/>
      </c:catAx>
      <c:valAx>
        <c:axId val="194046592"/>
        <c:scaling>
          <c:orientation val="minMax"/>
        </c:scaling>
        <c:delete val="0"/>
        <c:axPos val="l"/>
        <c:numFmt formatCode="#,##0_);\(#,##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194045056"/>
        <c:crosses val="autoZero"/>
        <c:crossBetween val="between"/>
      </c:valAx>
      <c:spPr>
        <a:solidFill>
          <a:schemeClr val="accent3">
            <a:lumMod val="40000"/>
            <a:lumOff val="60000"/>
          </a:schemeClr>
        </a:soli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197" footer="0.31496062000000197"/>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1"/>
    <c:view3D>
      <c:rotX val="15"/>
      <c:rotY val="20"/>
      <c:depthPercent val="100"/>
      <c:rAngAx val="1"/>
    </c:view3D>
    <c:floor>
      <c:thickness val="0"/>
      <c:spPr>
        <a:solidFill>
          <a:schemeClr val="tx1"/>
        </a:solidFill>
      </c:spPr>
    </c:floor>
    <c:sideWall>
      <c:thickness val="0"/>
    </c:sideWall>
    <c:backWall>
      <c:thickness val="0"/>
    </c:backWall>
    <c:plotArea>
      <c:layout>
        <c:manualLayout>
          <c:layoutTarget val="inner"/>
          <c:xMode val="edge"/>
          <c:yMode val="edge"/>
          <c:x val="9.4826802172984184E-2"/>
          <c:y val="0.13627115576070234"/>
          <c:w val="0.88236968198742549"/>
          <c:h val="0.58603535177571808"/>
        </c:manualLayout>
      </c:layout>
      <c:bar3DChart>
        <c:barDir val="col"/>
        <c:grouping val="clustered"/>
        <c:varyColors val="0"/>
        <c:ser>
          <c:idx val="0"/>
          <c:order val="0"/>
          <c:tx>
            <c:strRef>
              <c:f>'ACIDENTES POR DIA DA SEMANA'!$Q$11</c:f>
              <c:strCache>
                <c:ptCount val="1"/>
                <c:pt idx="0">
                  <c:v>TOTAL</c:v>
                </c:pt>
              </c:strCache>
            </c:strRef>
          </c:tx>
          <c:invertIfNegative val="0"/>
          <c:dLbls>
            <c:dLbl>
              <c:idx val="0"/>
              <c:layout>
                <c:manualLayout>
                  <c:x val="3.875968992248062E-3"/>
                  <c:y val="-2.4132730015082971E-2"/>
                </c:manualLayout>
              </c:layout>
              <c:showLegendKey val="0"/>
              <c:showVal val="1"/>
              <c:showCatName val="0"/>
              <c:showSerName val="0"/>
              <c:showPercent val="0"/>
              <c:showBubbleSize val="0"/>
            </c:dLbl>
            <c:dLbl>
              <c:idx val="1"/>
              <c:layout>
                <c:manualLayout>
                  <c:x val="1.9379844961240314E-3"/>
                  <c:y val="-5.4298642533936688E-2"/>
                </c:manualLayout>
              </c:layout>
              <c:showLegendKey val="0"/>
              <c:showVal val="1"/>
              <c:showCatName val="0"/>
              <c:showSerName val="0"/>
              <c:showPercent val="0"/>
              <c:showBubbleSize val="0"/>
            </c:dLbl>
            <c:dLbl>
              <c:idx val="2"/>
              <c:layout>
                <c:manualLayout>
                  <c:x val="0"/>
                  <c:y val="-4.8265460030165942E-2"/>
                </c:manualLayout>
              </c:layout>
              <c:showLegendKey val="0"/>
              <c:showVal val="1"/>
              <c:showCatName val="0"/>
              <c:showSerName val="0"/>
              <c:showPercent val="0"/>
              <c:showBubbleSize val="0"/>
            </c:dLbl>
            <c:dLbl>
              <c:idx val="3"/>
              <c:layout>
                <c:manualLayout>
                  <c:x val="0"/>
                  <c:y val="-3.6199095022624452E-2"/>
                </c:manualLayout>
              </c:layout>
              <c:showLegendKey val="0"/>
              <c:showVal val="1"/>
              <c:showCatName val="0"/>
              <c:showSerName val="0"/>
              <c:showPercent val="0"/>
              <c:showBubbleSize val="0"/>
            </c:dLbl>
            <c:dLbl>
              <c:idx val="4"/>
              <c:layout>
                <c:manualLayout>
                  <c:x val="-7.1058610649414043E-17"/>
                  <c:y val="-3.6199095022624452E-2"/>
                </c:manualLayout>
              </c:layout>
              <c:showLegendKey val="0"/>
              <c:showVal val="1"/>
              <c:showCatName val="0"/>
              <c:showSerName val="0"/>
              <c:showPercent val="0"/>
              <c:showBubbleSize val="0"/>
            </c:dLbl>
            <c:dLbl>
              <c:idx val="5"/>
              <c:layout>
                <c:manualLayout>
                  <c:x val="3.875968992248062E-3"/>
                  <c:y val="-5.4298642533936688E-2"/>
                </c:manualLayout>
              </c:layout>
              <c:showLegendKey val="0"/>
              <c:showVal val="1"/>
              <c:showCatName val="0"/>
              <c:showSerName val="0"/>
              <c:showPercent val="0"/>
              <c:showBubbleSize val="0"/>
            </c:dLbl>
            <c:dLbl>
              <c:idx val="6"/>
              <c:layout>
                <c:manualLayout>
                  <c:x val="5.8139534883720947E-3"/>
                  <c:y val="-3.0165912518853717E-2"/>
                </c:manualLayout>
              </c:layout>
              <c:showLegendKey val="0"/>
              <c:showVal val="1"/>
              <c:showCatName val="0"/>
              <c:showSerName val="0"/>
              <c:showPercent val="0"/>
              <c:showBubbleSize val="0"/>
            </c:dLbl>
            <c:dLbl>
              <c:idx val="7"/>
              <c:layout>
                <c:manualLayout>
                  <c:x val="0"/>
                  <c:y val="-1.7241379310344827E-2"/>
                </c:manualLayout>
              </c:layout>
              <c:showLegendKey val="0"/>
              <c:showVal val="1"/>
              <c:showCatName val="0"/>
              <c:showSerName val="0"/>
              <c:showPercent val="0"/>
              <c:showBubbleSize val="0"/>
            </c:dLbl>
            <c:dLbl>
              <c:idx val="8"/>
              <c:layout>
                <c:manualLayout>
                  <c:x val="7.0422535211267607E-3"/>
                  <c:y val="-2.2988505747126436E-2"/>
                </c:manualLayout>
              </c:layout>
              <c:showLegendKey val="0"/>
              <c:showVal val="1"/>
              <c:showCatName val="0"/>
              <c:showSerName val="0"/>
              <c:showPercent val="0"/>
              <c:showBubbleSize val="0"/>
            </c:dLbl>
            <c:dLbl>
              <c:idx val="9"/>
              <c:layout>
                <c:manualLayout>
                  <c:x val="7.0422535211267607E-3"/>
                  <c:y val="0"/>
                </c:manualLayout>
              </c:layout>
              <c:showLegendKey val="0"/>
              <c:showVal val="1"/>
              <c:showCatName val="0"/>
              <c:showSerName val="0"/>
              <c:showPercent val="0"/>
              <c:showBubbleSize val="0"/>
            </c:dLbl>
            <c:dLbl>
              <c:idx val="10"/>
              <c:layout>
                <c:manualLayout>
                  <c:x val="7.0422535211267607E-3"/>
                  <c:y val="0"/>
                </c:manualLayout>
              </c:layout>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strRef>
              <c:f>'ACIDENTES POR DIA DA SEMANA'!$E$11:$P$11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'ACIDENTES POR DIA DA SEMANA'!$E$19:$P$19</c:f>
              <c:numCache>
                <c:formatCode>#,##0_);\(#,##0\)</c:formatCode>
                <c:ptCount val="12"/>
                <c:pt idx="0">
                  <c:v>760</c:v>
                </c:pt>
                <c:pt idx="1">
                  <c:v>724</c:v>
                </c:pt>
                <c:pt idx="2">
                  <c:v>823</c:v>
                </c:pt>
                <c:pt idx="3">
                  <c:v>967</c:v>
                </c:pt>
                <c:pt idx="4">
                  <c:v>1057</c:v>
                </c:pt>
                <c:pt idx="5">
                  <c:v>1047</c:v>
                </c:pt>
                <c:pt idx="6">
                  <c:v>1032</c:v>
                </c:pt>
                <c:pt idx="7">
                  <c:v>1176</c:v>
                </c:pt>
                <c:pt idx="8">
                  <c:v>1110</c:v>
                </c:pt>
                <c:pt idx="9">
                  <c:v>1197</c:v>
                </c:pt>
                <c:pt idx="10">
                  <c:v>1037</c:v>
                </c:pt>
                <c:pt idx="11">
                  <c:v>1073</c:v>
                </c:pt>
              </c:numCache>
            </c:numRef>
          </c:val>
        </c:ser>
        <c:dLbls>
          <c:showLegendKey val="0"/>
          <c:showVal val="1"/>
          <c:showCatName val="0"/>
          <c:showSerName val="0"/>
          <c:showPercent val="0"/>
          <c:showBubbleSize val="0"/>
        </c:dLbls>
        <c:gapWidth val="33"/>
        <c:gapDepth val="87"/>
        <c:shape val="cylinder"/>
        <c:axId val="215419904"/>
        <c:axId val="215462656"/>
        <c:axId val="0"/>
      </c:bar3DChart>
      <c:catAx>
        <c:axId val="215419904"/>
        <c:scaling>
          <c:orientation val="minMax"/>
        </c:scaling>
        <c:delete val="0"/>
        <c:axPos val="b"/>
        <c:numFmt formatCode="@"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5462656"/>
        <c:crosses val="autoZero"/>
        <c:auto val="1"/>
        <c:lblAlgn val="ctr"/>
        <c:lblOffset val="100"/>
        <c:noMultiLvlLbl val="0"/>
      </c:catAx>
      <c:valAx>
        <c:axId val="215462656"/>
        <c:scaling>
          <c:orientation val="minMax"/>
        </c:scaling>
        <c:delete val="0"/>
        <c:axPos val="l"/>
        <c:numFmt formatCode="#,##0_);\(#,##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215419904"/>
        <c:crosses val="autoZero"/>
        <c:crossBetween val="between"/>
      </c:valAx>
      <c:spPr>
        <a:solidFill>
          <a:schemeClr val="accent3">
            <a:lumMod val="40000"/>
            <a:lumOff val="60000"/>
          </a:schemeClr>
        </a:soli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208" footer="0.31496062000000208"/>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title>
      <c:tx>
        <c:rich>
          <a:bodyPr/>
          <a:lstStyle/>
          <a:p>
            <a:pPr>
              <a:defRPr sz="1800" b="1" i="0" u="none" strike="noStrike" baseline="0">
                <a:solidFill>
                  <a:srgbClr val="FFFFFF"/>
                </a:solidFill>
                <a:latin typeface="Calibri"/>
                <a:ea typeface="Calibri"/>
                <a:cs typeface="Calibri"/>
              </a:defRPr>
            </a:pPr>
            <a:r>
              <a:rPr lang="fr-FR"/>
              <a:t>HORÁRIO DOS ACIDENTES EM RONDÔNIA - 2010</a:t>
            </a:r>
          </a:p>
        </c:rich>
      </c:tx>
      <c:layout/>
      <c:overlay val="0"/>
    </c:title>
    <c:autoTitleDeleted val="0"/>
    <c:plotArea>
      <c:layout>
        <c:manualLayout>
          <c:layoutTarget val="inner"/>
          <c:xMode val="edge"/>
          <c:yMode val="edge"/>
          <c:x val="6.9960501260871805E-2"/>
          <c:y val="0.14576791537421457"/>
          <c:w val="0.87349904791312849"/>
          <c:h val="0.46330581404597154"/>
        </c:manualLayout>
      </c:layout>
      <c:lineChart>
        <c:grouping val="standard"/>
        <c:varyColors val="0"/>
        <c:ser>
          <c:idx val="1"/>
          <c:order val="0"/>
          <c:tx>
            <c:strRef>
              <c:f>'HORÁRIO DOS ACIDENTES'!$C$11</c:f>
              <c:strCache>
                <c:ptCount val="1"/>
                <c:pt idx="0">
                  <c:v>HORA</c:v>
                </c:pt>
              </c:strCache>
            </c:strRef>
          </c:tx>
          <c:spPr>
            <a:ln>
              <a:solidFill>
                <a:schemeClr val="tx2">
                  <a:lumMod val="60000"/>
                  <a:lumOff val="40000"/>
                </a:schemeClr>
              </a:solidFill>
            </a:ln>
          </c:spPr>
          <c:marker>
            <c:spPr>
              <a:solidFill>
                <a:srgbClr val="FF0000"/>
              </a:solidFill>
            </c:spPr>
          </c:marker>
          <c:cat>
            <c:strRef>
              <c:f>'HORÁRIO DOS ACIDENTES'!$C$12:$C$35</c:f>
              <c:strCache>
                <c:ptCount val="24"/>
                <c:pt idx="0">
                  <c:v>Entre 00:00 e 01:00</c:v>
                </c:pt>
                <c:pt idx="1">
                  <c:v>Entre 01:00 e 02:00</c:v>
                </c:pt>
                <c:pt idx="2">
                  <c:v>Entre 02:00 e 03:00</c:v>
                </c:pt>
                <c:pt idx="3">
                  <c:v>Entre 03:00 e 04:00</c:v>
                </c:pt>
                <c:pt idx="4">
                  <c:v>Entre 04:00 e 05:00</c:v>
                </c:pt>
                <c:pt idx="5">
                  <c:v>Entre 05:00 e 06:00</c:v>
                </c:pt>
                <c:pt idx="6">
                  <c:v>Entre 06:00 e 07:00</c:v>
                </c:pt>
                <c:pt idx="7">
                  <c:v>Entre 07:00 e 08:00</c:v>
                </c:pt>
                <c:pt idx="8">
                  <c:v>Entre 08:00 e 09:00</c:v>
                </c:pt>
                <c:pt idx="9">
                  <c:v>Entre 09:00 e 10:00</c:v>
                </c:pt>
                <c:pt idx="10">
                  <c:v>Entre 10:00 e 11:00</c:v>
                </c:pt>
                <c:pt idx="11">
                  <c:v>Entre 11:00 e 12:00</c:v>
                </c:pt>
                <c:pt idx="12">
                  <c:v>Entre 12:00 e 13:00</c:v>
                </c:pt>
                <c:pt idx="13">
                  <c:v>Entre 13:00 e 14:00</c:v>
                </c:pt>
                <c:pt idx="14">
                  <c:v>Entre 14:00 e 15:00</c:v>
                </c:pt>
                <c:pt idx="15">
                  <c:v>Entre 15:00 e 16:00</c:v>
                </c:pt>
                <c:pt idx="16">
                  <c:v>Entre 16:00 e 17:00</c:v>
                </c:pt>
                <c:pt idx="17">
                  <c:v>Entre 17:00 e 18:00</c:v>
                </c:pt>
                <c:pt idx="18">
                  <c:v>Entre 18:00 e 19:00</c:v>
                </c:pt>
                <c:pt idx="19">
                  <c:v>Entre 19:00 e 20:00</c:v>
                </c:pt>
                <c:pt idx="20">
                  <c:v>Entre 20:00 e 21:00</c:v>
                </c:pt>
                <c:pt idx="21">
                  <c:v>Entre 21:00 e 22:00</c:v>
                </c:pt>
                <c:pt idx="22">
                  <c:v>Entre 22:00 e 23:00</c:v>
                </c:pt>
                <c:pt idx="23">
                  <c:v>Entre 23:00 e 00:00</c:v>
                </c:pt>
              </c:strCache>
            </c:strRef>
          </c:cat>
          <c:val>
            <c:numRef>
              <c:f>'HORÁRIO DOS ACIDENTES'!$P$12:$P$35</c:f>
              <c:numCache>
                <c:formatCode>0_);\(0\)</c:formatCode>
                <c:ptCount val="24"/>
                <c:pt idx="0">
                  <c:v>280</c:v>
                </c:pt>
                <c:pt idx="1">
                  <c:v>240</c:v>
                </c:pt>
                <c:pt idx="2">
                  <c:v>202</c:v>
                </c:pt>
                <c:pt idx="3">
                  <c:v>178</c:v>
                </c:pt>
                <c:pt idx="4">
                  <c:v>186</c:v>
                </c:pt>
                <c:pt idx="5">
                  <c:v>179</c:v>
                </c:pt>
                <c:pt idx="6">
                  <c:v>234</c:v>
                </c:pt>
                <c:pt idx="7">
                  <c:v>732</c:v>
                </c:pt>
                <c:pt idx="8">
                  <c:v>908</c:v>
                </c:pt>
                <c:pt idx="9">
                  <c:v>860</c:v>
                </c:pt>
                <c:pt idx="10">
                  <c:v>1013</c:v>
                </c:pt>
                <c:pt idx="11">
                  <c:v>1123</c:v>
                </c:pt>
                <c:pt idx="12">
                  <c:v>1029</c:v>
                </c:pt>
                <c:pt idx="13">
                  <c:v>1018</c:v>
                </c:pt>
                <c:pt idx="14">
                  <c:v>984</c:v>
                </c:pt>
                <c:pt idx="15">
                  <c:v>955</c:v>
                </c:pt>
                <c:pt idx="16">
                  <c:v>1051</c:v>
                </c:pt>
                <c:pt idx="17">
                  <c:v>1298</c:v>
                </c:pt>
                <c:pt idx="18">
                  <c:v>1172</c:v>
                </c:pt>
                <c:pt idx="19">
                  <c:v>1314</c:v>
                </c:pt>
                <c:pt idx="20">
                  <c:v>819</c:v>
                </c:pt>
                <c:pt idx="21">
                  <c:v>659</c:v>
                </c:pt>
                <c:pt idx="22">
                  <c:v>540</c:v>
                </c:pt>
                <c:pt idx="23">
                  <c:v>452</c:v>
                </c:pt>
              </c:numCache>
            </c:numRef>
          </c:val>
          <c:smooth val="0"/>
        </c:ser>
        <c:dLbls>
          <c:showLegendKey val="0"/>
          <c:showVal val="0"/>
          <c:showCatName val="0"/>
          <c:showSerName val="0"/>
          <c:showPercent val="0"/>
          <c:showBubbleSize val="0"/>
        </c:dLbls>
        <c:marker val="1"/>
        <c:smooth val="0"/>
        <c:axId val="215918464"/>
        <c:axId val="216653824"/>
      </c:lineChart>
      <c:catAx>
        <c:axId val="215918464"/>
        <c:scaling>
          <c:orientation val="minMax"/>
        </c:scaling>
        <c:delete val="0"/>
        <c:axPos val="b"/>
        <c:numFmt formatCode="General" sourceLinked="1"/>
        <c:majorTickMark val="none"/>
        <c:minorTickMark val="none"/>
        <c:tickLblPos val="nextTo"/>
        <c:txPr>
          <a:bodyPr rot="3780000" vert="horz"/>
          <a:lstStyle/>
          <a:p>
            <a:pPr>
              <a:defRPr sz="1000" b="1" i="0" u="none" strike="noStrike" baseline="0">
                <a:solidFill>
                  <a:srgbClr val="FFFFFF"/>
                </a:solidFill>
                <a:latin typeface="Calibri"/>
                <a:ea typeface="Calibri"/>
                <a:cs typeface="Calibri"/>
              </a:defRPr>
            </a:pPr>
            <a:endParaRPr lang="fr-FR"/>
          </a:p>
        </c:txPr>
        <c:crossAx val="216653824"/>
        <c:crosses val="autoZero"/>
        <c:auto val="1"/>
        <c:lblAlgn val="ctr"/>
        <c:lblOffset val="100"/>
        <c:noMultiLvlLbl val="0"/>
      </c:catAx>
      <c:valAx>
        <c:axId val="216653824"/>
        <c:scaling>
          <c:orientation val="minMax"/>
        </c:scaling>
        <c:delete val="0"/>
        <c:axPos val="l"/>
        <c:majorGridlines/>
        <c:numFmt formatCode="0_);\(0\)"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fr-FR"/>
          </a:p>
        </c:txPr>
        <c:crossAx val="21591846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fr-FR"/>
    </a:p>
  </c:txPr>
  <c:printSettings>
    <c:headerFooter/>
    <c:pageMargins b="0.78740157499999996" l="0.511811024" r="0.511811024" t="0.78740157499999996" header="0.31496062000000297" footer="0.31496062000000297"/>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title>
      <c:tx>
        <c:rich>
          <a:bodyPr/>
          <a:lstStyle/>
          <a:p>
            <a:pPr>
              <a:defRPr sz="1800" b="1" i="0" u="none" strike="noStrike" baseline="0">
                <a:solidFill>
                  <a:srgbClr val="FFFFFF"/>
                </a:solidFill>
                <a:latin typeface="Calibri"/>
                <a:ea typeface="Calibri"/>
                <a:cs typeface="Calibri"/>
              </a:defRPr>
            </a:pPr>
            <a:r>
              <a:rPr lang="fr-FR"/>
              <a:t> ACIDENTES MENSAL EM RONDÔNIA - 2010</a:t>
            </a:r>
          </a:p>
        </c:rich>
      </c:tx>
      <c:layout/>
      <c:overlay val="0"/>
    </c:title>
    <c:autoTitleDeleted val="0"/>
    <c:plotArea>
      <c:layout>
        <c:manualLayout>
          <c:layoutTarget val="inner"/>
          <c:xMode val="edge"/>
          <c:yMode val="edge"/>
          <c:x val="6.9960501260871832E-2"/>
          <c:y val="0.14576791537421463"/>
          <c:w val="0.87349904791312882"/>
          <c:h val="0.46330581404597165"/>
        </c:manualLayout>
      </c:layout>
      <c:lineChart>
        <c:grouping val="standard"/>
        <c:varyColors val="0"/>
        <c:ser>
          <c:idx val="1"/>
          <c:order val="0"/>
          <c:tx>
            <c:strRef>
              <c:f>'HORÁRIO DOS ACIDENTES'!$C$11</c:f>
              <c:strCache>
                <c:ptCount val="1"/>
                <c:pt idx="0">
                  <c:v>HORA</c:v>
                </c:pt>
              </c:strCache>
            </c:strRef>
          </c:tx>
          <c:spPr>
            <a:ln>
              <a:solidFill>
                <a:schemeClr val="tx2">
                  <a:lumMod val="60000"/>
                  <a:lumOff val="40000"/>
                </a:schemeClr>
              </a:solidFill>
            </a:ln>
          </c:spPr>
          <c:marker>
            <c:spPr>
              <a:solidFill>
                <a:srgbClr val="FF0000"/>
              </a:solidFill>
            </c:spPr>
          </c:marker>
          <c:cat>
            <c:strRef>
              <c:f>'HORÁRIO DOS ACIDENTES'!$D$11:$O$11</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'HORÁRIO DOS ACIDENTES'!$D$37:$O$37</c:f>
              <c:numCache>
                <c:formatCode>#,##0_);\(#,##0\)</c:formatCode>
                <c:ptCount val="12"/>
                <c:pt idx="0">
                  <c:v>1065</c:v>
                </c:pt>
                <c:pt idx="1">
                  <c:v>1121</c:v>
                </c:pt>
                <c:pt idx="2">
                  <c:v>1291</c:v>
                </c:pt>
                <c:pt idx="3">
                  <c:v>1379</c:v>
                </c:pt>
                <c:pt idx="4">
                  <c:v>1567</c:v>
                </c:pt>
                <c:pt idx="5">
                  <c:v>1527</c:v>
                </c:pt>
                <c:pt idx="6">
                  <c:v>1515</c:v>
                </c:pt>
                <c:pt idx="7">
                  <c:v>1691</c:v>
                </c:pt>
                <c:pt idx="8">
                  <c:v>1612</c:v>
                </c:pt>
                <c:pt idx="9">
                  <c:v>1782</c:v>
                </c:pt>
                <c:pt idx="10">
                  <c:v>1542</c:v>
                </c:pt>
                <c:pt idx="11">
                  <c:v>1614</c:v>
                </c:pt>
              </c:numCache>
            </c:numRef>
          </c:val>
          <c:smooth val="0"/>
        </c:ser>
        <c:dLbls>
          <c:showLegendKey val="0"/>
          <c:showVal val="0"/>
          <c:showCatName val="0"/>
          <c:showSerName val="0"/>
          <c:showPercent val="0"/>
          <c:showBubbleSize val="0"/>
        </c:dLbls>
        <c:marker val="1"/>
        <c:smooth val="0"/>
        <c:axId val="216669184"/>
        <c:axId val="216675456"/>
      </c:lineChart>
      <c:catAx>
        <c:axId val="216669184"/>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FFFFFF"/>
                </a:solidFill>
                <a:latin typeface="Calibri"/>
                <a:ea typeface="Calibri"/>
                <a:cs typeface="Calibri"/>
              </a:defRPr>
            </a:pPr>
            <a:endParaRPr lang="fr-FR"/>
          </a:p>
        </c:txPr>
        <c:crossAx val="216675456"/>
        <c:crosses val="autoZero"/>
        <c:auto val="1"/>
        <c:lblAlgn val="ctr"/>
        <c:lblOffset val="100"/>
        <c:noMultiLvlLbl val="0"/>
      </c:catAx>
      <c:valAx>
        <c:axId val="216675456"/>
        <c:scaling>
          <c:orientation val="minMax"/>
        </c:scaling>
        <c:delete val="0"/>
        <c:axPos val="l"/>
        <c:majorGridlines/>
        <c:numFmt formatCode="#,##0_);\(#,##0\)"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fr-FR"/>
          </a:p>
        </c:txPr>
        <c:crossAx val="216669184"/>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fr-FR"/>
    </a:p>
  </c:txPr>
  <c:printSettings>
    <c:headerFooter/>
    <c:pageMargins b="0.78740157499999996" l="0.511811024" r="0.511811024" t="0.78740157499999996" header="0.31496062000000308" footer="0.31496062000000308"/>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fr-FR"/>
              <a:t>DISTRIBUIÇÃO DE HABILITADOS SEGUNDO O SEXO</a:t>
            </a:r>
          </a:p>
        </c:rich>
      </c:tx>
      <c:layout>
        <c:manualLayout>
          <c:xMode val="edge"/>
          <c:yMode val="edge"/>
          <c:x val="0.14504859486706423"/>
          <c:y val="4.1666666666666664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Pt>
            <c:idx val="0"/>
            <c:bubble3D val="0"/>
          </c:dPt>
          <c:dPt>
            <c:idx val="1"/>
            <c:bubble3D val="0"/>
          </c:dPt>
          <c:dLbls>
            <c:txPr>
              <a:bodyPr/>
              <a:lstStyle/>
              <a:p>
                <a:pPr>
                  <a:defRPr sz="1200" b="1" i="0" u="none" strike="noStrike" baseline="0">
                    <a:solidFill>
                      <a:srgbClr val="000000"/>
                    </a:solidFill>
                    <a:latin typeface="Calibri"/>
                    <a:ea typeface="Calibri"/>
                    <a:cs typeface="Calibri"/>
                  </a:defRPr>
                </a:pPr>
                <a:endParaRPr lang="fr-FR"/>
              </a:p>
            </c:txPr>
            <c:showLegendKey val="0"/>
            <c:showVal val="0"/>
            <c:showCatName val="1"/>
            <c:showSerName val="0"/>
            <c:showPercent val="1"/>
            <c:showBubbleSize val="0"/>
            <c:showLeaderLines val="1"/>
          </c:dLbls>
          <c:cat>
            <c:strRef>
              <c:f>'HABILITAÇÃO '!$O$693:$P$693</c:f>
              <c:strCache>
                <c:ptCount val="2"/>
                <c:pt idx="0">
                  <c:v>MASC</c:v>
                </c:pt>
                <c:pt idx="1">
                  <c:v>FEM</c:v>
                </c:pt>
              </c:strCache>
            </c:strRef>
          </c:cat>
          <c:val>
            <c:numRef>
              <c:f>'HABILITAÇÃO '!$Q$703:$R$703</c:f>
              <c:numCache>
                <c:formatCode>#,##0</c:formatCode>
                <c:ptCount val="2"/>
                <c:pt idx="0">
                  <c:v>352701</c:v>
                </c:pt>
                <c:pt idx="1">
                  <c:v>136816</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014" footer="0.31496062000000014"/>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50" b="1" i="0" u="none" strike="noStrike" baseline="0">
                <a:solidFill>
                  <a:srgbClr val="000000"/>
                </a:solidFill>
                <a:latin typeface="Calibri"/>
                <a:ea typeface="Calibri"/>
                <a:cs typeface="Calibri"/>
              </a:defRPr>
            </a:pPr>
            <a:r>
              <a:rPr lang="fr-FR"/>
              <a:t>DISTRIBUIÇÃO DE HABILITADOS SEGUNDO  SEXO E CATEGORIA</a:t>
            </a:r>
          </a:p>
        </c:rich>
      </c:tx>
      <c:layout/>
      <c:overlay val="0"/>
    </c:title>
    <c:autoTitleDeleted val="0"/>
    <c:view3D>
      <c:rotX val="15"/>
      <c:rotY val="20"/>
      <c:depthPercent val="100"/>
      <c:rAngAx val="1"/>
    </c:view3D>
    <c:floor>
      <c:thickness val="0"/>
      <c:spPr>
        <a:solidFill>
          <a:schemeClr val="tx1"/>
        </a:solidFill>
      </c:spPr>
    </c:floor>
    <c:sideWall>
      <c:thickness val="0"/>
    </c:sideWall>
    <c:backWall>
      <c:thickness val="0"/>
    </c:backWall>
    <c:plotArea>
      <c:layout/>
      <c:bar3DChart>
        <c:barDir val="col"/>
        <c:grouping val="stacked"/>
        <c:varyColors val="0"/>
        <c:ser>
          <c:idx val="0"/>
          <c:order val="0"/>
          <c:tx>
            <c:strRef>
              <c:f>'HABILITAÇÃO '!$O$693</c:f>
              <c:strCache>
                <c:ptCount val="1"/>
                <c:pt idx="0">
                  <c:v>MASC</c:v>
                </c:pt>
              </c:strCache>
            </c:strRef>
          </c:tx>
          <c:invertIfNegative val="0"/>
          <c:dLbls>
            <c:delete val="1"/>
          </c:dLbls>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'!$Q$694:$Q$702</c:f>
              <c:numCache>
                <c:formatCode>#,##0</c:formatCode>
                <c:ptCount val="9"/>
                <c:pt idx="0">
                  <c:v>17653</c:v>
                </c:pt>
                <c:pt idx="1">
                  <c:v>206147</c:v>
                </c:pt>
                <c:pt idx="2">
                  <c:v>30485</c:v>
                </c:pt>
                <c:pt idx="3">
                  <c:v>19983</c:v>
                </c:pt>
                <c:pt idx="4">
                  <c:v>10512</c:v>
                </c:pt>
                <c:pt idx="5">
                  <c:v>37269</c:v>
                </c:pt>
                <c:pt idx="6">
                  <c:v>14501</c:v>
                </c:pt>
                <c:pt idx="7">
                  <c:v>10147</c:v>
                </c:pt>
                <c:pt idx="8">
                  <c:v>6004</c:v>
                </c:pt>
              </c:numCache>
            </c:numRef>
          </c:val>
        </c:ser>
        <c:ser>
          <c:idx val="1"/>
          <c:order val="1"/>
          <c:tx>
            <c:strRef>
              <c:f>'HABILITAÇÃO '!$P$693</c:f>
              <c:strCache>
                <c:ptCount val="1"/>
                <c:pt idx="0">
                  <c:v>FEM</c:v>
                </c:pt>
              </c:strCache>
            </c:strRef>
          </c:tx>
          <c:invertIfNegative val="0"/>
          <c:dLbls>
            <c:delete val="1"/>
          </c:dLbls>
          <c:cat>
            <c:strRef>
              <c:f>'HABILITAÇÃO '!$D$694:$D$702</c:f>
              <c:strCache>
                <c:ptCount val="9"/>
                <c:pt idx="0">
                  <c:v>A</c:v>
                </c:pt>
                <c:pt idx="1">
                  <c:v>AB</c:v>
                </c:pt>
                <c:pt idx="2">
                  <c:v>AC</c:v>
                </c:pt>
                <c:pt idx="3">
                  <c:v>AD</c:v>
                </c:pt>
                <c:pt idx="4">
                  <c:v>AE</c:v>
                </c:pt>
                <c:pt idx="5">
                  <c:v>B</c:v>
                </c:pt>
                <c:pt idx="6">
                  <c:v>C</c:v>
                </c:pt>
                <c:pt idx="7">
                  <c:v>D</c:v>
                </c:pt>
                <c:pt idx="8">
                  <c:v>E</c:v>
                </c:pt>
              </c:strCache>
            </c:strRef>
          </c:cat>
          <c:val>
            <c:numRef>
              <c:f>'HABILITAÇÃO '!$R$694:$R$702</c:f>
              <c:numCache>
                <c:formatCode>#,##0</c:formatCode>
                <c:ptCount val="9"/>
                <c:pt idx="0">
                  <c:v>10089</c:v>
                </c:pt>
                <c:pt idx="1">
                  <c:v>83353</c:v>
                </c:pt>
                <c:pt idx="2">
                  <c:v>864</c:v>
                </c:pt>
                <c:pt idx="3">
                  <c:v>293</c:v>
                </c:pt>
                <c:pt idx="4">
                  <c:v>101</c:v>
                </c:pt>
                <c:pt idx="5">
                  <c:v>41463</c:v>
                </c:pt>
                <c:pt idx="6">
                  <c:v>452</c:v>
                </c:pt>
                <c:pt idx="7">
                  <c:v>160</c:v>
                </c:pt>
                <c:pt idx="8">
                  <c:v>41</c:v>
                </c:pt>
              </c:numCache>
            </c:numRef>
          </c:val>
        </c:ser>
        <c:dLbls>
          <c:showLegendKey val="0"/>
          <c:showVal val="1"/>
          <c:showCatName val="0"/>
          <c:showSerName val="0"/>
          <c:showPercent val="0"/>
          <c:showBubbleSize val="0"/>
        </c:dLbls>
        <c:gapWidth val="15"/>
        <c:gapDepth val="6"/>
        <c:shape val="cylinder"/>
        <c:axId val="178270592"/>
        <c:axId val="178272128"/>
        <c:axId val="0"/>
      </c:bar3DChart>
      <c:catAx>
        <c:axId val="178270592"/>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78272128"/>
        <c:crosses val="autoZero"/>
        <c:auto val="1"/>
        <c:lblAlgn val="ctr"/>
        <c:lblOffset val="100"/>
        <c:noMultiLvlLbl val="0"/>
      </c:catAx>
      <c:valAx>
        <c:axId val="178272128"/>
        <c:scaling>
          <c:orientation val="minMax"/>
        </c:scaling>
        <c:delete val="0"/>
        <c:axPos val="l"/>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178270592"/>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014" footer="0.3149606200000001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spPr>
        <a:solidFill>
          <a:schemeClr val="tx1">
            <a:lumMod val="85000"/>
            <a:lumOff val="15000"/>
          </a:schemeClr>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0.11022010739664782"/>
          <c:y val="0.2203792483990267"/>
          <c:w val="0.86485777911393469"/>
          <c:h val="0.53815833230270294"/>
        </c:manualLayout>
      </c:layout>
      <c:bar3DChart>
        <c:barDir val="col"/>
        <c:grouping val="clustered"/>
        <c:varyColors val="0"/>
        <c:ser>
          <c:idx val="0"/>
          <c:order val="0"/>
          <c:tx>
            <c:strRef>
              <c:f>'ACIDENTES COM VÍTIMAS'!$D$25</c:f>
              <c:strCache>
                <c:ptCount val="1"/>
                <c:pt idx="0">
                  <c:v>URBANA</c:v>
                </c:pt>
              </c:strCache>
            </c:strRef>
          </c:tx>
          <c:invertIfNegative val="0"/>
          <c:dLbls>
            <c:delete val="1"/>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VÍTIMAS'!$E$25:$N$25</c:f>
              <c:numCache>
                <c:formatCode>#,##0</c:formatCode>
                <c:ptCount val="10"/>
                <c:pt idx="0">
                  <c:v>1745</c:v>
                </c:pt>
                <c:pt idx="1">
                  <c:v>2673</c:v>
                </c:pt>
                <c:pt idx="2">
                  <c:v>2642</c:v>
                </c:pt>
                <c:pt idx="3">
                  <c:v>3161</c:v>
                </c:pt>
                <c:pt idx="4">
                  <c:v>3787</c:v>
                </c:pt>
                <c:pt idx="5">
                  <c:v>3733</c:v>
                </c:pt>
                <c:pt idx="6">
                  <c:v>5637</c:v>
                </c:pt>
                <c:pt idx="7">
                  <c:v>7278</c:v>
                </c:pt>
                <c:pt idx="8">
                  <c:v>9376</c:v>
                </c:pt>
                <c:pt idx="9">
                  <c:v>10367</c:v>
                </c:pt>
              </c:numCache>
            </c:numRef>
          </c:val>
        </c:ser>
        <c:ser>
          <c:idx val="1"/>
          <c:order val="1"/>
          <c:tx>
            <c:strRef>
              <c:f>'ACIDENTES COM VÍTIMAS'!$D$26</c:f>
              <c:strCache>
                <c:ptCount val="1"/>
                <c:pt idx="0">
                  <c:v>RURAL</c:v>
                </c:pt>
              </c:strCache>
            </c:strRef>
          </c:tx>
          <c:invertIfNegative val="0"/>
          <c:dLbls>
            <c:delete val="1"/>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VÍTIMAS'!$E$26:$N$26</c:f>
              <c:numCache>
                <c:formatCode>#,##0</c:formatCode>
                <c:ptCount val="10"/>
                <c:pt idx="0">
                  <c:v>252</c:v>
                </c:pt>
                <c:pt idx="1">
                  <c:v>380</c:v>
                </c:pt>
                <c:pt idx="2">
                  <c:v>378</c:v>
                </c:pt>
                <c:pt idx="3">
                  <c:v>1080</c:v>
                </c:pt>
                <c:pt idx="4">
                  <c:v>756</c:v>
                </c:pt>
                <c:pt idx="5">
                  <c:v>779</c:v>
                </c:pt>
                <c:pt idx="6">
                  <c:v>855</c:v>
                </c:pt>
                <c:pt idx="7">
                  <c:v>1267</c:v>
                </c:pt>
                <c:pt idx="8">
                  <c:v>1274</c:v>
                </c:pt>
                <c:pt idx="9">
                  <c:v>1615</c:v>
                </c:pt>
              </c:numCache>
            </c:numRef>
          </c:val>
        </c:ser>
        <c:dLbls>
          <c:showLegendKey val="0"/>
          <c:showVal val="1"/>
          <c:showCatName val="0"/>
          <c:showSerName val="0"/>
          <c:showPercent val="0"/>
          <c:showBubbleSize val="0"/>
        </c:dLbls>
        <c:gapWidth val="33"/>
        <c:gapDepth val="77"/>
        <c:shape val="cylinder"/>
        <c:axId val="192189184"/>
        <c:axId val="192190720"/>
        <c:axId val="0"/>
      </c:bar3DChart>
      <c:catAx>
        <c:axId val="192189184"/>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92190720"/>
        <c:crosses val="autoZero"/>
        <c:auto val="1"/>
        <c:lblAlgn val="ctr"/>
        <c:lblOffset val="100"/>
        <c:noMultiLvlLbl val="0"/>
      </c:catAx>
      <c:valAx>
        <c:axId val="192190720"/>
        <c:scaling>
          <c:orientation val="minMax"/>
        </c:scaling>
        <c:delete val="0"/>
        <c:axPos val="l"/>
        <c:numFmt formatCode="#,##0"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92189184"/>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bg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85" footer="0.3149606200000068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title>
      <c:layout/>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lineChart>
        <c:grouping val="standard"/>
        <c:varyColors val="0"/>
        <c:ser>
          <c:idx val="0"/>
          <c:order val="0"/>
          <c:tx>
            <c:strRef>
              <c:f>MULTAS!$C$37</c:f>
              <c:strCache>
                <c:ptCount val="1"/>
                <c:pt idx="0">
                  <c:v>AUTUAÇÕES</c:v>
                </c:pt>
              </c:strCache>
            </c:strRef>
          </c:tx>
          <c:dLbls>
            <c:txPr>
              <a:bodyPr/>
              <a:lstStyle/>
              <a:p>
                <a:pPr>
                  <a:defRPr sz="1100" b="1" i="0" u="none" strike="noStrike" baseline="0">
                    <a:solidFill>
                      <a:srgbClr val="000000"/>
                    </a:solidFill>
                    <a:latin typeface="Calibri"/>
                    <a:ea typeface="Calibri"/>
                    <a:cs typeface="Calibri"/>
                  </a:defRPr>
                </a:pPr>
                <a:endParaRPr lang="fr-FR"/>
              </a:p>
            </c:txPr>
            <c:dLblPos val="t"/>
            <c:showLegendKey val="0"/>
            <c:showVal val="1"/>
            <c:showCatName val="0"/>
            <c:showSerName val="0"/>
            <c:showPercent val="0"/>
            <c:showBubbleSize val="0"/>
            <c:showLeaderLines val="0"/>
          </c:dLbls>
          <c:cat>
            <c:numRef>
              <c:f>MULTAS!$D$14:$M$14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MULTAS!$D$19:$M$19</c:f>
              <c:numCache>
                <c:formatCode>#,##0</c:formatCode>
                <c:ptCount val="10"/>
                <c:pt idx="0">
                  <c:v>18802</c:v>
                </c:pt>
                <c:pt idx="1">
                  <c:v>18785</c:v>
                </c:pt>
                <c:pt idx="2">
                  <c:v>25723</c:v>
                </c:pt>
                <c:pt idx="3">
                  <c:v>32356</c:v>
                </c:pt>
                <c:pt idx="4">
                  <c:v>32032</c:v>
                </c:pt>
                <c:pt idx="5">
                  <c:v>41308</c:v>
                </c:pt>
                <c:pt idx="6">
                  <c:v>71286</c:v>
                </c:pt>
                <c:pt idx="7">
                  <c:v>72603</c:v>
                </c:pt>
                <c:pt idx="8">
                  <c:v>76027</c:v>
                </c:pt>
                <c:pt idx="9">
                  <c:v>110111</c:v>
                </c:pt>
              </c:numCache>
            </c:numRef>
          </c:val>
          <c:smooth val="0"/>
        </c:ser>
        <c:dLbls>
          <c:showLegendKey val="0"/>
          <c:showVal val="1"/>
          <c:showCatName val="0"/>
          <c:showSerName val="0"/>
          <c:showPercent val="0"/>
          <c:showBubbleSize val="0"/>
        </c:dLbls>
        <c:marker val="1"/>
        <c:smooth val="0"/>
        <c:axId val="215575168"/>
        <c:axId val="215581056"/>
      </c:lineChart>
      <c:catAx>
        <c:axId val="21557516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5581056"/>
        <c:crosses val="autoZero"/>
        <c:auto val="1"/>
        <c:lblAlgn val="ctr"/>
        <c:lblOffset val="100"/>
        <c:noMultiLvlLbl val="0"/>
      </c:catAx>
      <c:valAx>
        <c:axId val="215581056"/>
        <c:scaling>
          <c:orientation val="minMax"/>
        </c:scaling>
        <c:delete val="1"/>
        <c:axPos val="l"/>
        <c:numFmt formatCode="#,##0" sourceLinked="1"/>
        <c:majorTickMark val="out"/>
        <c:minorTickMark val="none"/>
        <c:tickLblPos val="nextTo"/>
        <c:crossAx val="215575168"/>
        <c:crosses val="autoZero"/>
        <c:crossBetween val="between"/>
      </c:valAx>
    </c:plotArea>
    <c:plotVisOnly val="1"/>
    <c:dispBlanksAs val="gap"/>
    <c:showDLblsOverMax val="0"/>
  </c:chart>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541" footer="0.3149606200000054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rotY val="0"/>
      <c:depthPercent val="100"/>
      <c:rAngAx val="1"/>
    </c:view3D>
    <c:floor>
      <c:thickness val="0"/>
      <c:spPr>
        <a:solidFill>
          <a:schemeClr val="tx1"/>
        </a:solidFill>
      </c:spPr>
    </c:floor>
    <c:sideWall>
      <c:thickness val="0"/>
    </c:sideWall>
    <c:backWall>
      <c:thickness val="0"/>
    </c:backWall>
    <c:plotArea>
      <c:layout/>
      <c:bar3DChart>
        <c:barDir val="col"/>
        <c:grouping val="clustered"/>
        <c:varyColors val="0"/>
        <c:ser>
          <c:idx val="0"/>
          <c:order val="0"/>
          <c:tx>
            <c:strRef>
              <c:f>MULTAS!$C$15</c:f>
              <c:strCache>
                <c:ptCount val="1"/>
                <c:pt idx="0">
                  <c:v>LEVE </c:v>
                </c:pt>
              </c:strCache>
            </c:strRef>
          </c:tx>
          <c:invertIfNegative val="0"/>
          <c:dLbls>
            <c:delete val="1"/>
          </c:dLbls>
          <c:cat>
            <c:numRef>
              <c:f>MULTAS!$D$14:$M$14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MULTAS!$D$15:$M$15</c:f>
              <c:numCache>
                <c:formatCode>#,##0</c:formatCode>
                <c:ptCount val="10"/>
                <c:pt idx="0">
                  <c:v>2309</c:v>
                </c:pt>
                <c:pt idx="1">
                  <c:v>2659</c:v>
                </c:pt>
                <c:pt idx="2">
                  <c:v>4087</c:v>
                </c:pt>
                <c:pt idx="3">
                  <c:v>5192</c:v>
                </c:pt>
                <c:pt idx="4">
                  <c:v>4853</c:v>
                </c:pt>
                <c:pt idx="5">
                  <c:v>5254</c:v>
                </c:pt>
                <c:pt idx="6">
                  <c:v>8488</c:v>
                </c:pt>
                <c:pt idx="7">
                  <c:v>8450</c:v>
                </c:pt>
                <c:pt idx="8">
                  <c:v>10047</c:v>
                </c:pt>
                <c:pt idx="9">
                  <c:v>13730</c:v>
                </c:pt>
              </c:numCache>
            </c:numRef>
          </c:val>
        </c:ser>
        <c:ser>
          <c:idx val="1"/>
          <c:order val="1"/>
          <c:tx>
            <c:strRef>
              <c:f>MULTAS!$C$16</c:f>
              <c:strCache>
                <c:ptCount val="1"/>
                <c:pt idx="0">
                  <c:v>MÉDIA </c:v>
                </c:pt>
              </c:strCache>
            </c:strRef>
          </c:tx>
          <c:invertIfNegative val="0"/>
          <c:dLbls>
            <c:delete val="1"/>
          </c:dLbls>
          <c:cat>
            <c:numRef>
              <c:f>MULTAS!$D$14:$M$14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MULTAS!$D$16:$M$16</c:f>
              <c:numCache>
                <c:formatCode>#,##0</c:formatCode>
                <c:ptCount val="10"/>
                <c:pt idx="0">
                  <c:v>784</c:v>
                </c:pt>
                <c:pt idx="1">
                  <c:v>557</c:v>
                </c:pt>
                <c:pt idx="2">
                  <c:v>1025</c:v>
                </c:pt>
                <c:pt idx="3">
                  <c:v>1632</c:v>
                </c:pt>
                <c:pt idx="4">
                  <c:v>1961</c:v>
                </c:pt>
                <c:pt idx="5">
                  <c:v>3075</c:v>
                </c:pt>
                <c:pt idx="6">
                  <c:v>7074</c:v>
                </c:pt>
                <c:pt idx="7">
                  <c:v>9290</c:v>
                </c:pt>
                <c:pt idx="8">
                  <c:v>6622</c:v>
                </c:pt>
                <c:pt idx="9">
                  <c:v>14812</c:v>
                </c:pt>
              </c:numCache>
            </c:numRef>
          </c:val>
        </c:ser>
        <c:ser>
          <c:idx val="2"/>
          <c:order val="2"/>
          <c:tx>
            <c:strRef>
              <c:f>MULTAS!$C$17</c:f>
              <c:strCache>
                <c:ptCount val="1"/>
                <c:pt idx="0">
                  <c:v>GRAVE</c:v>
                </c:pt>
              </c:strCache>
            </c:strRef>
          </c:tx>
          <c:invertIfNegative val="0"/>
          <c:dLbls>
            <c:delete val="1"/>
          </c:dLbls>
          <c:cat>
            <c:numRef>
              <c:f>MULTAS!$D$14:$M$14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MULTAS!$D$17:$M$17</c:f>
              <c:numCache>
                <c:formatCode>#,##0</c:formatCode>
                <c:ptCount val="10"/>
                <c:pt idx="0">
                  <c:v>3380</c:v>
                </c:pt>
                <c:pt idx="1">
                  <c:v>3138</c:v>
                </c:pt>
                <c:pt idx="2">
                  <c:v>4551</c:v>
                </c:pt>
                <c:pt idx="3">
                  <c:v>6364</c:v>
                </c:pt>
                <c:pt idx="4">
                  <c:v>7509</c:v>
                </c:pt>
                <c:pt idx="5">
                  <c:v>9586</c:v>
                </c:pt>
                <c:pt idx="6">
                  <c:v>15205</c:v>
                </c:pt>
                <c:pt idx="7">
                  <c:v>17503</c:v>
                </c:pt>
                <c:pt idx="8">
                  <c:v>16286</c:v>
                </c:pt>
                <c:pt idx="9">
                  <c:v>26437</c:v>
                </c:pt>
              </c:numCache>
            </c:numRef>
          </c:val>
        </c:ser>
        <c:ser>
          <c:idx val="3"/>
          <c:order val="3"/>
          <c:tx>
            <c:strRef>
              <c:f>MULTAS!$C$18</c:f>
              <c:strCache>
                <c:ptCount val="1"/>
                <c:pt idx="0">
                  <c:v>GRAVISSÍMA</c:v>
                </c:pt>
              </c:strCache>
            </c:strRef>
          </c:tx>
          <c:invertIfNegative val="0"/>
          <c:dLbls>
            <c:delete val="1"/>
          </c:dLbls>
          <c:cat>
            <c:numRef>
              <c:f>MULTAS!$D$14:$M$14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MULTAS!$D$18:$M$18</c:f>
              <c:numCache>
                <c:formatCode>#,##0</c:formatCode>
                <c:ptCount val="10"/>
                <c:pt idx="0">
                  <c:v>12329</c:v>
                </c:pt>
                <c:pt idx="1">
                  <c:v>12431</c:v>
                </c:pt>
                <c:pt idx="2">
                  <c:v>16060</c:v>
                </c:pt>
                <c:pt idx="3">
                  <c:v>19168</c:v>
                </c:pt>
                <c:pt idx="4">
                  <c:v>17709</c:v>
                </c:pt>
                <c:pt idx="5">
                  <c:v>23393</c:v>
                </c:pt>
                <c:pt idx="6">
                  <c:v>40519</c:v>
                </c:pt>
                <c:pt idx="7">
                  <c:v>37360</c:v>
                </c:pt>
                <c:pt idx="8">
                  <c:v>43072</c:v>
                </c:pt>
                <c:pt idx="9">
                  <c:v>55132</c:v>
                </c:pt>
              </c:numCache>
            </c:numRef>
          </c:val>
        </c:ser>
        <c:dLbls>
          <c:showLegendKey val="0"/>
          <c:showVal val="1"/>
          <c:showCatName val="0"/>
          <c:showSerName val="0"/>
          <c:showPercent val="0"/>
          <c:showBubbleSize val="0"/>
        </c:dLbls>
        <c:gapWidth val="78"/>
        <c:shape val="cylinder"/>
        <c:axId val="215750144"/>
        <c:axId val="215751680"/>
        <c:axId val="0"/>
      </c:bar3DChart>
      <c:catAx>
        <c:axId val="215750144"/>
        <c:scaling>
          <c:orientation val="minMax"/>
        </c:scaling>
        <c:delete val="0"/>
        <c:axPos val="b"/>
        <c:numFmt formatCode="General" sourceLinked="1"/>
        <c:majorTickMark val="none"/>
        <c:minorTickMark val="none"/>
        <c:tickLblPos val="nextTo"/>
        <c:spPr>
          <a:ln w="9525">
            <a:noFill/>
          </a:ln>
        </c:spPr>
        <c:txPr>
          <a:bodyPr rot="0" vert="horz"/>
          <a:lstStyle/>
          <a:p>
            <a:pPr>
              <a:defRPr sz="1100" b="1" i="0" u="none" strike="noStrike" baseline="0">
                <a:solidFill>
                  <a:srgbClr val="000000"/>
                </a:solidFill>
                <a:latin typeface="Calibri"/>
                <a:ea typeface="Calibri"/>
                <a:cs typeface="Calibri"/>
              </a:defRPr>
            </a:pPr>
            <a:endParaRPr lang="fr-FR"/>
          </a:p>
        </c:txPr>
        <c:crossAx val="215751680"/>
        <c:crosses val="autoZero"/>
        <c:auto val="1"/>
        <c:lblAlgn val="ctr"/>
        <c:lblOffset val="100"/>
        <c:noMultiLvlLbl val="0"/>
      </c:catAx>
      <c:valAx>
        <c:axId val="215751680"/>
        <c:scaling>
          <c:orientation val="minMax"/>
        </c:scaling>
        <c:delete val="1"/>
        <c:axPos val="l"/>
        <c:numFmt formatCode="#,##0" sourceLinked="1"/>
        <c:majorTickMark val="out"/>
        <c:minorTickMark val="none"/>
        <c:tickLblPos val="nextTo"/>
        <c:crossAx val="21575014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legend>
      <c:legendPos val="t"/>
      <c:layout/>
      <c:overlay val="0"/>
      <c:txPr>
        <a:bodyPr/>
        <a:lstStyle/>
        <a:p>
          <a:pPr>
            <a:defRPr sz="92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252" footer="0.3149606200000025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bar3DChart>
        <c:barDir val="col"/>
        <c:grouping val="clustered"/>
        <c:varyColors val="0"/>
        <c:ser>
          <c:idx val="0"/>
          <c:order val="0"/>
          <c:tx>
            <c:strRef>
              <c:f>'ACIDENTES COM VÍTIMAS'!$D$13</c:f>
              <c:strCache>
                <c:ptCount val="1"/>
                <c:pt idx="0">
                  <c:v>TOMBAM./CAPOTAGEM</c:v>
                </c:pt>
              </c:strCache>
            </c:strRef>
          </c:tx>
          <c:invertIfNegative val="0"/>
          <c:dLbls>
            <c:delete val="1"/>
          </c:dLbls>
          <c:cat>
            <c:numRef>
              <c:f>'ACIDENTES COM VÍTIMAS'!$E$74:$N$74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VÍTIMAS'!$E$13:$N$13</c:f>
              <c:numCache>
                <c:formatCode>#,##0</c:formatCode>
                <c:ptCount val="10"/>
                <c:pt idx="0">
                  <c:v>98</c:v>
                </c:pt>
                <c:pt idx="1">
                  <c:v>127</c:v>
                </c:pt>
                <c:pt idx="2">
                  <c:v>145</c:v>
                </c:pt>
                <c:pt idx="3">
                  <c:v>283</c:v>
                </c:pt>
                <c:pt idx="4">
                  <c:v>332</c:v>
                </c:pt>
                <c:pt idx="5">
                  <c:v>269</c:v>
                </c:pt>
                <c:pt idx="6">
                  <c:v>473</c:v>
                </c:pt>
                <c:pt idx="7">
                  <c:v>1405</c:v>
                </c:pt>
                <c:pt idx="8">
                  <c:v>1844</c:v>
                </c:pt>
                <c:pt idx="9">
                  <c:v>2035</c:v>
                </c:pt>
              </c:numCache>
            </c:numRef>
          </c:val>
        </c:ser>
        <c:ser>
          <c:idx val="1"/>
          <c:order val="1"/>
          <c:tx>
            <c:strRef>
              <c:f>'ACIDENTES COM VÍTIMAS'!$D$15</c:f>
              <c:strCache>
                <c:ptCount val="1"/>
                <c:pt idx="0">
                  <c:v>CHOQUE C/ OBJETO FIXO</c:v>
                </c:pt>
              </c:strCache>
            </c:strRef>
          </c:tx>
          <c:invertIfNegative val="0"/>
          <c:dLbls>
            <c:delete val="1"/>
          </c:dLbls>
          <c:cat>
            <c:numRef>
              <c:f>'ACIDENTES COM VÍTIMAS'!$E$74:$N$74</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VÍTIMAS'!$E$15:$N$15</c:f>
              <c:numCache>
                <c:formatCode>#,##0</c:formatCode>
                <c:ptCount val="10"/>
                <c:pt idx="0">
                  <c:v>100</c:v>
                </c:pt>
                <c:pt idx="1">
                  <c:v>150</c:v>
                </c:pt>
                <c:pt idx="2">
                  <c:v>143</c:v>
                </c:pt>
                <c:pt idx="3">
                  <c:v>179</c:v>
                </c:pt>
                <c:pt idx="4">
                  <c:v>163</c:v>
                </c:pt>
                <c:pt idx="5">
                  <c:v>185</c:v>
                </c:pt>
                <c:pt idx="6">
                  <c:v>279</c:v>
                </c:pt>
                <c:pt idx="7">
                  <c:v>376</c:v>
                </c:pt>
                <c:pt idx="8">
                  <c:v>610</c:v>
                </c:pt>
                <c:pt idx="9">
                  <c:v>674</c:v>
                </c:pt>
              </c:numCache>
            </c:numRef>
          </c:val>
        </c:ser>
        <c:dLbls>
          <c:showLegendKey val="0"/>
          <c:showVal val="1"/>
          <c:showCatName val="0"/>
          <c:showSerName val="0"/>
          <c:showPercent val="0"/>
          <c:showBubbleSize val="0"/>
        </c:dLbls>
        <c:gapWidth val="57"/>
        <c:gapDepth val="45"/>
        <c:shape val="cylinder"/>
        <c:axId val="192237568"/>
        <c:axId val="192239104"/>
        <c:axId val="0"/>
      </c:bar3DChart>
      <c:catAx>
        <c:axId val="192237568"/>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192239104"/>
        <c:crosses val="autoZero"/>
        <c:auto val="1"/>
        <c:lblAlgn val="ctr"/>
        <c:lblOffset val="100"/>
        <c:noMultiLvlLbl val="0"/>
      </c:catAx>
      <c:valAx>
        <c:axId val="192239104"/>
        <c:scaling>
          <c:orientation val="minMax"/>
        </c:scaling>
        <c:delete val="0"/>
        <c:axPos val="l"/>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fr-FR"/>
          </a:p>
        </c:txPr>
        <c:crossAx val="192237568"/>
        <c:crosses val="autoZero"/>
        <c:crossBetween val="between"/>
      </c:valAx>
      <c:spPr>
        <a:noFill/>
        <a:ln w="25400">
          <a:noFill/>
        </a:ln>
      </c:spPr>
    </c:plotArea>
    <c:legend>
      <c:legendPos val="t"/>
      <c:layout/>
      <c:overlay val="0"/>
      <c:txPr>
        <a:bodyPr/>
        <a:lstStyle/>
        <a:p>
          <a:pPr>
            <a:defRPr sz="92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707" footer="0.3149606200000070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1"/>
    <c:plotArea>
      <c:layout>
        <c:manualLayout>
          <c:layoutTarget val="inner"/>
          <c:xMode val="edge"/>
          <c:yMode val="edge"/>
          <c:x val="8.6500164157597113E-3"/>
          <c:y val="8.1914498907531844E-2"/>
          <c:w val="0.96979059388946165"/>
          <c:h val="0.71119759244754088"/>
        </c:manualLayout>
      </c:layout>
      <c:lineChart>
        <c:grouping val="standard"/>
        <c:varyColors val="0"/>
        <c:ser>
          <c:idx val="0"/>
          <c:order val="0"/>
          <c:tx>
            <c:strRef>
              <c:f>'ACIDENTES COM VÍTIMAS'!$D$32:$L$32</c:f>
              <c:strCache>
                <c:ptCount val="1"/>
                <c:pt idx="0">
                  <c:v>ACIDENTES COM VÍTIMAS NO ESTADO DE RONDÔNIA</c:v>
                </c:pt>
              </c:strCache>
            </c:strRef>
          </c:tx>
          <c:marker>
            <c:symbol val="diamond"/>
            <c:size val="10"/>
          </c:marker>
          <c:dLbls>
            <c:dLbl>
              <c:idx val="0"/>
              <c:layout>
                <c:manualLayout>
                  <c:x val="-5.2994170641229466E-2"/>
                  <c:y val="-0.10471204188481682"/>
                </c:manualLayout>
              </c:layout>
              <c:dLblPos val="r"/>
              <c:showLegendKey val="0"/>
              <c:showVal val="1"/>
              <c:showCatName val="0"/>
              <c:showSerName val="0"/>
              <c:showPercent val="0"/>
              <c:showBubbleSize val="0"/>
            </c:dLbl>
            <c:dLbl>
              <c:idx val="1"/>
              <c:layout>
                <c:manualLayout>
                  <c:x val="-5.2994170641229486E-2"/>
                  <c:y val="-0.1256544502617801"/>
                </c:manualLayout>
              </c:layout>
              <c:dLblPos val="r"/>
              <c:showLegendKey val="0"/>
              <c:showVal val="1"/>
              <c:showCatName val="0"/>
              <c:showSerName val="0"/>
              <c:showPercent val="0"/>
              <c:showBubbleSize val="0"/>
            </c:dLbl>
            <c:dLbl>
              <c:idx val="2"/>
              <c:layout>
                <c:manualLayout>
                  <c:x val="-4.6634870164281889E-2"/>
                  <c:y val="-0.12565445026178018"/>
                </c:manualLayout>
              </c:layout>
              <c:dLblPos val="r"/>
              <c:showLegendKey val="0"/>
              <c:showVal val="1"/>
              <c:showCatName val="0"/>
              <c:showSerName val="0"/>
              <c:showPercent val="0"/>
              <c:showBubbleSize val="0"/>
            </c:dLbl>
            <c:dLbl>
              <c:idx val="3"/>
              <c:layout>
                <c:manualLayout>
                  <c:x val="-5.0874403815580289E-2"/>
                  <c:y val="-0.10471204188481675"/>
                </c:manualLayout>
              </c:layout>
              <c:dLblPos val="r"/>
              <c:showLegendKey val="0"/>
              <c:showVal val="1"/>
              <c:showCatName val="0"/>
              <c:showSerName val="0"/>
              <c:showPercent val="0"/>
              <c:showBubbleSize val="0"/>
            </c:dLbl>
            <c:dLbl>
              <c:idx val="4"/>
              <c:layout>
                <c:manualLayout>
                  <c:x val="-5.0874403815580289E-2"/>
                  <c:y val="-0.10471204188481675"/>
                </c:manualLayout>
              </c:layout>
              <c:dLblPos val="r"/>
              <c:showLegendKey val="0"/>
              <c:showVal val="1"/>
              <c:showCatName val="0"/>
              <c:showSerName val="0"/>
              <c:showPercent val="0"/>
              <c:showBubbleSize val="0"/>
            </c:dLbl>
            <c:dLbl>
              <c:idx val="5"/>
              <c:layout>
                <c:manualLayout>
                  <c:x val="-5.7233704292527741E-2"/>
                  <c:y val="-0.11867364746945899"/>
                </c:manualLayout>
              </c:layout>
              <c:dLblPos val="r"/>
              <c:showLegendKey val="0"/>
              <c:showVal val="1"/>
              <c:showCatName val="0"/>
              <c:showSerName val="0"/>
              <c:showPercent val="0"/>
              <c:showBubbleSize val="0"/>
            </c:dLbl>
            <c:dLbl>
              <c:idx val="6"/>
              <c:layout>
                <c:manualLayout>
                  <c:x val="-5.7233704292527825E-2"/>
                  <c:y val="-8.3769633507853436E-2"/>
                </c:manualLayout>
              </c:layout>
              <c:dLblPos val="r"/>
              <c:showLegendKey val="0"/>
              <c:showVal val="1"/>
              <c:showCatName val="0"/>
              <c:showSerName val="0"/>
              <c:showPercent val="0"/>
              <c:showBubbleSize val="0"/>
            </c:dLbl>
            <c:dLbl>
              <c:idx val="7"/>
              <c:layout>
                <c:manualLayout>
                  <c:x val="-6.3593004769475353E-2"/>
                  <c:y val="-9.7731239092495634E-2"/>
                </c:manualLayout>
              </c:layout>
              <c:dLblPos val="r"/>
              <c:showLegendKey val="0"/>
              <c:showVal val="1"/>
              <c:showCatName val="0"/>
              <c:showSerName val="0"/>
              <c:showPercent val="0"/>
              <c:showBubbleSize val="0"/>
            </c:dLbl>
            <c:dLbl>
              <c:idx val="8"/>
              <c:layout>
                <c:manualLayout>
                  <c:x val="-3.6036036036036036E-2"/>
                  <c:y val="0.11169284467713787"/>
                </c:manualLayout>
              </c:layout>
              <c:dLblPos val="r"/>
              <c:showLegendKey val="0"/>
              <c:showVal val="1"/>
              <c:showCatName val="0"/>
              <c:showSerName val="0"/>
              <c:showPercent val="0"/>
              <c:showBubbleSize val="0"/>
            </c:dLbl>
            <c:dLbl>
              <c:idx val="9"/>
              <c:layout>
                <c:manualLayout>
                  <c:x val="-6.4829832749240934E-3"/>
                  <c:y val="0.10471204188481675"/>
                </c:manualLayout>
              </c:layout>
              <c:dLblPos val="r"/>
              <c:showLegendKey val="0"/>
              <c:showVal val="1"/>
              <c:showCatName val="0"/>
              <c:showSerName val="0"/>
              <c:showPercent val="0"/>
              <c:showBubbleSize val="0"/>
            </c:dLbl>
            <c:txPr>
              <a:bodyPr/>
              <a:lstStyle/>
              <a:p>
                <a:pPr>
                  <a:defRPr sz="10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'ACIDENTES COM VÍTIMAS'!$E$11:$N$11</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'ACIDENTES COM VÍTIMAS'!$E$36:$N$36</c:f>
              <c:numCache>
                <c:formatCode>#,##0</c:formatCode>
                <c:ptCount val="10"/>
                <c:pt idx="0">
                  <c:v>2062</c:v>
                </c:pt>
                <c:pt idx="1">
                  <c:v>3151</c:v>
                </c:pt>
                <c:pt idx="2">
                  <c:v>3144</c:v>
                </c:pt>
                <c:pt idx="3">
                  <c:v>4341</c:v>
                </c:pt>
                <c:pt idx="4">
                  <c:v>4704</c:v>
                </c:pt>
                <c:pt idx="5">
                  <c:v>4599</c:v>
                </c:pt>
                <c:pt idx="6">
                  <c:v>7984</c:v>
                </c:pt>
                <c:pt idx="7">
                  <c:v>9941</c:v>
                </c:pt>
                <c:pt idx="8">
                  <c:v>12254</c:v>
                </c:pt>
                <c:pt idx="9">
                  <c:v>13646</c:v>
                </c:pt>
              </c:numCache>
            </c:numRef>
          </c:val>
          <c:smooth val="0"/>
        </c:ser>
        <c:dLbls>
          <c:showLegendKey val="0"/>
          <c:showVal val="1"/>
          <c:showCatName val="0"/>
          <c:showSerName val="0"/>
          <c:showPercent val="0"/>
          <c:showBubbleSize val="0"/>
        </c:dLbls>
        <c:marker val="1"/>
        <c:smooth val="0"/>
        <c:axId val="192280064"/>
        <c:axId val="192281600"/>
      </c:lineChart>
      <c:catAx>
        <c:axId val="192280064"/>
        <c:scaling>
          <c:orientation val="minMax"/>
        </c:scaling>
        <c:delete val="0"/>
        <c:axPos val="b"/>
        <c:numFmt formatCode="General" sourceLinked="1"/>
        <c:majorTickMark val="none"/>
        <c:minorTickMark val="none"/>
        <c:tickLblPos val="nextTo"/>
        <c:txPr>
          <a:bodyPr rot="0" vert="horz"/>
          <a:lstStyle/>
          <a:p>
            <a:pPr>
              <a:defRPr sz="1050" b="1" i="0" u="none" strike="noStrike" baseline="0">
                <a:solidFill>
                  <a:srgbClr val="000000"/>
                </a:solidFill>
                <a:latin typeface="Calibri"/>
                <a:ea typeface="Calibri"/>
                <a:cs typeface="Calibri"/>
              </a:defRPr>
            </a:pPr>
            <a:endParaRPr lang="fr-FR"/>
          </a:p>
        </c:txPr>
        <c:crossAx val="192281600"/>
        <c:crosses val="autoZero"/>
        <c:auto val="1"/>
        <c:lblAlgn val="ctr"/>
        <c:lblOffset val="100"/>
        <c:noMultiLvlLbl val="0"/>
      </c:catAx>
      <c:valAx>
        <c:axId val="192281600"/>
        <c:scaling>
          <c:orientation val="minMax"/>
        </c:scaling>
        <c:delete val="1"/>
        <c:axPos val="l"/>
        <c:numFmt formatCode="#,##0" sourceLinked="1"/>
        <c:majorTickMark val="out"/>
        <c:minorTickMark val="none"/>
        <c:tickLblPos val="nextTo"/>
        <c:crossAx val="192280064"/>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96" footer="0.3149606200000069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spPr>
        <a:solidFill>
          <a:schemeClr val="tx1"/>
        </a:solidFill>
      </c:spPr>
    </c:floor>
    <c:side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sideWall>
    <c:backWall>
      <c:thickness val="0"/>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backWall>
    <c:plotArea>
      <c:layout>
        <c:manualLayout>
          <c:layoutTarget val="inner"/>
          <c:xMode val="edge"/>
          <c:yMode val="edge"/>
          <c:x val="0.10881551670447974"/>
          <c:y val="0.18472968656695687"/>
          <c:w val="0.86632572623337334"/>
          <c:h val="0.58612840061658955"/>
        </c:manualLayout>
      </c:layout>
      <c:bar3DChart>
        <c:barDir val="col"/>
        <c:grouping val="clustered"/>
        <c:varyColors val="0"/>
        <c:ser>
          <c:idx val="0"/>
          <c:order val="0"/>
          <c:tx>
            <c:strRef>
              <c:f>'VÍTIMAS NÃO FATAIS'!$C$13</c:f>
              <c:strCache>
                <c:ptCount val="1"/>
                <c:pt idx="0">
                  <c:v>MASCULINO</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FATAIS'!$D$13:$M$13</c:f>
              <c:numCache>
                <c:formatCode>#,##0</c:formatCode>
                <c:ptCount val="10"/>
                <c:pt idx="0">
                  <c:v>1968</c:v>
                </c:pt>
                <c:pt idx="1">
                  <c:v>3087</c:v>
                </c:pt>
                <c:pt idx="2">
                  <c:v>2900</c:v>
                </c:pt>
                <c:pt idx="3">
                  <c:v>4372</c:v>
                </c:pt>
                <c:pt idx="4">
                  <c:v>4538</c:v>
                </c:pt>
                <c:pt idx="5">
                  <c:v>4717</c:v>
                </c:pt>
                <c:pt idx="6">
                  <c:v>8059</c:v>
                </c:pt>
                <c:pt idx="7">
                  <c:v>9996</c:v>
                </c:pt>
                <c:pt idx="8">
                  <c:v>12023</c:v>
                </c:pt>
                <c:pt idx="9">
                  <c:v>13585</c:v>
                </c:pt>
              </c:numCache>
            </c:numRef>
          </c:val>
        </c:ser>
        <c:ser>
          <c:idx val="1"/>
          <c:order val="1"/>
          <c:tx>
            <c:strRef>
              <c:f>'VÍTIMAS NÃO FATAIS'!$C$14</c:f>
              <c:strCache>
                <c:ptCount val="1"/>
                <c:pt idx="0">
                  <c:v>FEMININO</c:v>
                </c:pt>
              </c:strCache>
            </c:strRef>
          </c:tx>
          <c:invertIfNegative val="0"/>
          <c:dLbls>
            <c:delete val="1"/>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FATAIS'!$D$14:$M$14</c:f>
              <c:numCache>
                <c:formatCode>#,##0</c:formatCode>
                <c:ptCount val="10"/>
                <c:pt idx="0" formatCode="General">
                  <c:v>708</c:v>
                </c:pt>
                <c:pt idx="1">
                  <c:v>1125</c:v>
                </c:pt>
                <c:pt idx="2">
                  <c:v>1184</c:v>
                </c:pt>
                <c:pt idx="3">
                  <c:v>1667</c:v>
                </c:pt>
                <c:pt idx="4">
                  <c:v>1827</c:v>
                </c:pt>
                <c:pt idx="5">
                  <c:v>1862</c:v>
                </c:pt>
                <c:pt idx="6">
                  <c:v>3299</c:v>
                </c:pt>
                <c:pt idx="7">
                  <c:v>3964</c:v>
                </c:pt>
                <c:pt idx="8">
                  <c:v>4919</c:v>
                </c:pt>
                <c:pt idx="9">
                  <c:v>5490</c:v>
                </c:pt>
              </c:numCache>
            </c:numRef>
          </c:val>
        </c:ser>
        <c:dLbls>
          <c:showLegendKey val="0"/>
          <c:showVal val="1"/>
          <c:showCatName val="0"/>
          <c:showSerName val="0"/>
          <c:showPercent val="0"/>
          <c:showBubbleSize val="0"/>
        </c:dLbls>
        <c:gapWidth val="33"/>
        <c:gapDepth val="42"/>
        <c:shape val="cylinder"/>
        <c:axId val="180274688"/>
        <c:axId val="180276224"/>
        <c:axId val="0"/>
      </c:bar3DChart>
      <c:catAx>
        <c:axId val="18027468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80276224"/>
        <c:crosses val="autoZero"/>
        <c:auto val="1"/>
        <c:lblAlgn val="ctr"/>
        <c:lblOffset val="100"/>
        <c:noMultiLvlLbl val="0"/>
      </c:catAx>
      <c:valAx>
        <c:axId val="180276224"/>
        <c:scaling>
          <c:orientation val="minMax"/>
        </c:scaling>
        <c:delete val="0"/>
        <c:axPos val="l"/>
        <c:numFmt formatCode="#,##0"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180274688"/>
        <c:crosses val="autoZero"/>
        <c:crossBetween val="between"/>
      </c:valAx>
      <c:spPr>
        <a:noFill/>
        <a:ln w="25400">
          <a:noFill/>
        </a:ln>
      </c:spPr>
    </c:plotArea>
    <c:legend>
      <c:legendPos val="t"/>
      <c:layout/>
      <c:overlay val="0"/>
      <c:txPr>
        <a:bodyPr/>
        <a:lstStyle/>
        <a:p>
          <a:pPr>
            <a:defRPr sz="1085" b="1" i="0" u="none" strike="noStrike" baseline="0">
              <a:solidFill>
                <a:srgbClr val="000000"/>
              </a:solidFill>
              <a:latin typeface="Calibri"/>
              <a:ea typeface="Calibri"/>
              <a:cs typeface="Calibri"/>
            </a:defRPr>
          </a:pPr>
          <a:endParaRPr lang="fr-FR"/>
        </a:p>
      </c:txPr>
    </c:legend>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b="1" i="0" u="none" strike="noStrike" baseline="0">
                <a:solidFill>
                  <a:srgbClr val="000000"/>
                </a:solidFill>
                <a:latin typeface="Calibri"/>
                <a:ea typeface="Calibri"/>
                <a:cs typeface="Calibri"/>
              </a:defRPr>
            </a:pPr>
            <a:r>
              <a:rPr lang="fr-FR"/>
              <a:t>0 A 9 ANOS</a:t>
            </a:r>
          </a:p>
        </c:rich>
      </c:tx>
      <c:layout>
        <c:manualLayout>
          <c:xMode val="edge"/>
          <c:yMode val="edge"/>
          <c:x val="0.3844655486766444"/>
          <c:y val="1.3961605584642234E-2"/>
        </c:manualLayout>
      </c:layout>
      <c:overlay val="0"/>
    </c:title>
    <c:autoTitleDeleted val="0"/>
    <c:plotArea>
      <c:layout>
        <c:manualLayout>
          <c:layoutTarget val="inner"/>
          <c:xMode val="edge"/>
          <c:yMode val="edge"/>
          <c:x val="2.5331025919242443E-2"/>
          <c:y val="0.18520069808027922"/>
          <c:w val="0.94933794816151507"/>
          <c:h val="0.5730073793131879"/>
        </c:manualLayout>
      </c:layout>
      <c:lineChart>
        <c:grouping val="standard"/>
        <c:varyColors val="0"/>
        <c:ser>
          <c:idx val="0"/>
          <c:order val="0"/>
          <c:tx>
            <c:strRef>
              <c:f>'VÍTIMAS NÃO FATAIS'!$C$18</c:f>
              <c:strCache>
                <c:ptCount val="1"/>
                <c:pt idx="0">
                  <c:v>0 A 9 ANOS</c:v>
                </c:pt>
              </c:strCache>
            </c:strRef>
          </c:tx>
          <c:dLbls>
            <c:dLbl>
              <c:idx val="0"/>
              <c:layout>
                <c:manualLayout>
                  <c:x val="-4.8359231300371931E-2"/>
                  <c:y val="-9.7731239092495578E-2"/>
                </c:manualLayout>
              </c:layout>
              <c:dLblPos val="r"/>
              <c:showLegendKey val="0"/>
              <c:showVal val="1"/>
              <c:showCatName val="0"/>
              <c:showSerName val="0"/>
              <c:showPercent val="0"/>
              <c:showBubbleSize val="0"/>
            </c:dLbl>
            <c:dLbl>
              <c:idx val="1"/>
              <c:layout>
                <c:manualLayout>
                  <c:x val="-5.2964872376597832E-2"/>
                  <c:y val="-0.10471204188481675"/>
                </c:manualLayout>
              </c:layout>
              <c:dLblPos val="r"/>
              <c:showLegendKey val="0"/>
              <c:showVal val="1"/>
              <c:showCatName val="0"/>
              <c:showSerName val="0"/>
              <c:showPercent val="0"/>
              <c:showBubbleSize val="0"/>
            </c:dLbl>
            <c:dLbl>
              <c:idx val="2"/>
              <c:layout>
                <c:manualLayout>
                  <c:x val="-4.8359231300371931E-2"/>
                  <c:y val="-0.11169284467713793"/>
                </c:manualLayout>
              </c:layout>
              <c:dLblPos val="r"/>
              <c:showLegendKey val="0"/>
              <c:showVal val="1"/>
              <c:showCatName val="0"/>
              <c:showSerName val="0"/>
              <c:showPercent val="0"/>
              <c:showBubbleSize val="0"/>
            </c:dLbl>
            <c:dLbl>
              <c:idx val="3"/>
              <c:layout>
                <c:manualLayout>
                  <c:x val="-5.2964872376597832E-2"/>
                  <c:y val="-0.10471204188481675"/>
                </c:manualLayout>
              </c:layout>
              <c:dLblPos val="r"/>
              <c:showLegendKey val="0"/>
              <c:showVal val="1"/>
              <c:showCatName val="0"/>
              <c:showSerName val="0"/>
              <c:showPercent val="0"/>
              <c:showBubbleSize val="0"/>
            </c:dLbl>
            <c:dLbl>
              <c:idx val="4"/>
              <c:layout>
                <c:manualLayout>
                  <c:x val="-5.7570513452823727E-2"/>
                  <c:y val="-0.10471204188481675"/>
                </c:manualLayout>
              </c:layout>
              <c:dLblPos val="r"/>
              <c:showLegendKey val="0"/>
              <c:showVal val="1"/>
              <c:showCatName val="0"/>
              <c:showSerName val="0"/>
              <c:showPercent val="0"/>
              <c:showBubbleSize val="0"/>
            </c:dLbl>
            <c:dLbl>
              <c:idx val="5"/>
              <c:layout>
                <c:manualLayout>
                  <c:x val="-4.8359231300371931E-2"/>
                  <c:y val="-0.11867364746945899"/>
                </c:manualLayout>
              </c:layout>
              <c:dLblPos val="r"/>
              <c:showLegendKey val="0"/>
              <c:showVal val="1"/>
              <c:showCatName val="0"/>
              <c:showSerName val="0"/>
              <c:showPercent val="0"/>
              <c:showBubbleSize val="0"/>
            </c:dLbl>
            <c:dLbl>
              <c:idx val="6"/>
              <c:layout>
                <c:manualLayout>
                  <c:x val="-6.2176154529049628E-2"/>
                  <c:y val="-0.11169284467713787"/>
                </c:manualLayout>
              </c:layout>
              <c:dLblPos val="r"/>
              <c:showLegendKey val="0"/>
              <c:showVal val="1"/>
              <c:showCatName val="0"/>
              <c:showSerName val="0"/>
              <c:showPercent val="0"/>
              <c:showBubbleSize val="0"/>
            </c:dLbl>
            <c:dLbl>
              <c:idx val="7"/>
              <c:layout>
                <c:manualLayout>
                  <c:x val="-4.8359231300371931E-2"/>
                  <c:y val="-9.7731239092495675E-2"/>
                </c:manualLayout>
              </c:layout>
              <c:dLblPos val="r"/>
              <c:showLegendKey val="0"/>
              <c:showVal val="1"/>
              <c:showCatName val="0"/>
              <c:showSerName val="0"/>
              <c:showPercent val="0"/>
              <c:showBubbleSize val="0"/>
            </c:dLbl>
            <c:dLbl>
              <c:idx val="8"/>
              <c:layout>
                <c:manualLayout>
                  <c:x val="-6.374065837190189E-2"/>
                  <c:y val="-0.11169284467713787"/>
                </c:manualLayout>
              </c:layout>
              <c:dLblPos val="r"/>
              <c:showLegendKey val="0"/>
              <c:showVal val="1"/>
              <c:showCatName val="0"/>
              <c:showSerName val="0"/>
              <c:showPercent val="0"/>
              <c:showBubbleSize val="0"/>
            </c:dLbl>
            <c:dLbl>
              <c:idx val="9"/>
              <c:layout>
                <c:manualLayout>
                  <c:x val="-6.3613231552162849E-2"/>
                  <c:y val="-0.11867364746945899"/>
                </c:manualLayout>
              </c:layout>
              <c:dLblPos val="r"/>
              <c:showLegendKey val="0"/>
              <c:showVal val="1"/>
              <c:showCatName val="0"/>
              <c:showSerName val="0"/>
              <c:showPercent val="0"/>
              <c:showBubbleSize val="0"/>
            </c:dLbl>
            <c:txPr>
              <a:bodyPr/>
              <a:lstStyle/>
              <a:p>
                <a:pPr>
                  <a:defRPr sz="1100" b="1" i="0" u="none" strike="noStrike" baseline="0">
                    <a:solidFill>
                      <a:srgbClr val="000000"/>
                    </a:solidFill>
                    <a:latin typeface="Calibri"/>
                    <a:ea typeface="Calibri"/>
                    <a:cs typeface="Calibri"/>
                  </a:defRPr>
                </a:pPr>
                <a:endParaRPr lang="fr-FR"/>
              </a:p>
            </c:txPr>
            <c:showLegendKey val="0"/>
            <c:showVal val="1"/>
            <c:showCatName val="0"/>
            <c:showSerName val="0"/>
            <c:showPercent val="0"/>
            <c:showBubbleSize val="0"/>
            <c:showLeaderLines val="0"/>
          </c:dLbls>
          <c:cat>
            <c:numRef>
              <c:f>'VÍTIMAS NÃO FATAIS'!$D$12:$M$12</c:f>
              <c:numCache>
                <c:formatCode>General</c:formatCode>
                <c:ptCount val="10"/>
                <c:pt idx="0">
                  <c:v>2001</c:v>
                </c:pt>
                <c:pt idx="1">
                  <c:v>2002</c:v>
                </c:pt>
                <c:pt idx="2">
                  <c:v>2003</c:v>
                </c:pt>
                <c:pt idx="3">
                  <c:v>2004</c:v>
                </c:pt>
                <c:pt idx="4">
                  <c:v>2005</c:v>
                </c:pt>
                <c:pt idx="5">
                  <c:v>2006</c:v>
                </c:pt>
                <c:pt idx="6">
                  <c:v>2007</c:v>
                </c:pt>
                <c:pt idx="7">
                  <c:v>2008</c:v>
                </c:pt>
                <c:pt idx="8">
                  <c:v>2009</c:v>
                </c:pt>
                <c:pt idx="9">
                  <c:v>2010</c:v>
                </c:pt>
              </c:numCache>
            </c:numRef>
          </c:cat>
          <c:val>
            <c:numRef>
              <c:f>'VÍTIMAS NÃO FATAIS'!$D$18:$M$18</c:f>
              <c:numCache>
                <c:formatCode>General</c:formatCode>
                <c:ptCount val="10"/>
                <c:pt idx="0">
                  <c:v>53</c:v>
                </c:pt>
                <c:pt idx="1">
                  <c:v>134</c:v>
                </c:pt>
                <c:pt idx="2">
                  <c:v>127</c:v>
                </c:pt>
                <c:pt idx="3">
                  <c:v>165</c:v>
                </c:pt>
                <c:pt idx="4">
                  <c:v>189</c:v>
                </c:pt>
                <c:pt idx="5">
                  <c:v>119</c:v>
                </c:pt>
                <c:pt idx="6">
                  <c:v>191</c:v>
                </c:pt>
                <c:pt idx="7">
                  <c:v>309</c:v>
                </c:pt>
                <c:pt idx="8">
                  <c:v>551</c:v>
                </c:pt>
                <c:pt idx="9">
                  <c:v>587</c:v>
                </c:pt>
              </c:numCache>
            </c:numRef>
          </c:val>
          <c:smooth val="0"/>
        </c:ser>
        <c:dLbls>
          <c:showLegendKey val="0"/>
          <c:showVal val="1"/>
          <c:showCatName val="0"/>
          <c:showSerName val="0"/>
          <c:showPercent val="0"/>
          <c:showBubbleSize val="0"/>
        </c:dLbls>
        <c:marker val="1"/>
        <c:smooth val="0"/>
        <c:axId val="214002688"/>
        <c:axId val="214037248"/>
      </c:lineChart>
      <c:catAx>
        <c:axId val="214002688"/>
        <c:scaling>
          <c:orientation val="minMax"/>
        </c:scaling>
        <c:delete val="0"/>
        <c:axPos val="b"/>
        <c:numFmt formatCode="General" sourceLinked="1"/>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fr-FR"/>
          </a:p>
        </c:txPr>
        <c:crossAx val="214037248"/>
        <c:crosses val="autoZero"/>
        <c:auto val="1"/>
        <c:lblAlgn val="ctr"/>
        <c:lblOffset val="100"/>
        <c:noMultiLvlLbl val="0"/>
      </c:catAx>
      <c:valAx>
        <c:axId val="214037248"/>
        <c:scaling>
          <c:orientation val="minMax"/>
        </c:scaling>
        <c:delete val="1"/>
        <c:axPos val="l"/>
        <c:numFmt formatCode="General" sourceLinked="1"/>
        <c:majorTickMark val="out"/>
        <c:minorTickMark val="none"/>
        <c:tickLblPos val="nextTo"/>
        <c:crossAx val="214002688"/>
        <c:crosses val="autoZero"/>
        <c:crossBetween val="between"/>
      </c:valAx>
      <c:spPr>
        <a:gradFill flip="none" rotWithShape="1">
          <a:gsLst>
            <a:gs pos="0">
              <a:srgbClr val="9BBB59">
                <a:lumMod val="40000"/>
                <a:lumOff val="60000"/>
                <a:shade val="30000"/>
                <a:satMod val="115000"/>
              </a:srgbClr>
            </a:gs>
            <a:gs pos="50000">
              <a:srgbClr val="9BBB59">
                <a:lumMod val="40000"/>
                <a:lumOff val="60000"/>
                <a:shade val="67500"/>
                <a:satMod val="115000"/>
              </a:srgbClr>
            </a:gs>
            <a:gs pos="100000">
              <a:srgbClr val="9BBB59">
                <a:lumMod val="40000"/>
                <a:lumOff val="60000"/>
                <a:shade val="100000"/>
                <a:satMod val="115000"/>
              </a:srgbClr>
            </a:gs>
          </a:gsLst>
          <a:lin ang="16200000" scaled="1"/>
          <a:tileRect/>
        </a:gradFill>
      </c:spPr>
    </c:plotArea>
    <c:plotVisOnly val="1"/>
    <c:dispBlanksAs val="gap"/>
    <c:showDLblsOverMax val="0"/>
  </c:chart>
  <c:spPr>
    <a:solidFill>
      <a:schemeClr val="lt1"/>
    </a:solidFill>
    <a:ln w="25400" cap="flat" cmpd="sng" algn="ctr">
      <a:solidFill>
        <a:schemeClr val="dk1"/>
      </a:solidFill>
      <a:prstDash val="soli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8740157499999996" l="0.511811024" r="0.511811024" t="0.78740157499999996" header="0.31496062000000674" footer="0.3149606200000067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image" Target="../media/image15.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8.xml"/><Relationship Id="rId5" Type="http://schemas.openxmlformats.org/officeDocument/2006/relationships/image" Target="../media/image14.jpeg"/><Relationship Id="rId4"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image" Target="../media/image17.jpeg"/><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image" Target="../media/image16.jpeg"/><Relationship Id="rId5" Type="http://schemas.openxmlformats.org/officeDocument/2006/relationships/chart" Target="../charts/chart43.xml"/><Relationship Id="rId4"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chart" Target="../charts/chart45.xml"/><Relationship Id="rId4" Type="http://schemas.openxmlformats.org/officeDocument/2006/relationships/image" Target="../media/image2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4.jpeg"/><Relationship Id="rId1" Type="http://schemas.openxmlformats.org/officeDocument/2006/relationships/chart" Target="../charts/chart46.xml"/><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49.xml"/><Relationship Id="rId1" Type="http://schemas.openxmlformats.org/officeDocument/2006/relationships/chart" Target="../charts/chart4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chart" Target="../charts/chart51.xml"/><Relationship Id="rId1" Type="http://schemas.openxmlformats.org/officeDocument/2006/relationships/chart" Target="../charts/chart5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jpe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jpeg"/><Relationship Id="rId17" Type="http://schemas.openxmlformats.org/officeDocument/2006/relationships/image" Target="../media/image43.png"/><Relationship Id="rId2" Type="http://schemas.openxmlformats.org/officeDocument/2006/relationships/image" Target="../media/image28.jpeg"/><Relationship Id="rId16" Type="http://schemas.openxmlformats.org/officeDocument/2006/relationships/image" Target="../media/image42.jpe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30.jpeg"/><Relationship Id="rId9" Type="http://schemas.openxmlformats.org/officeDocument/2006/relationships/image" Target="../media/image35.jpeg"/><Relationship Id="rId1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8.jpeg"/><Relationship Id="rId1"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chart" Target="../charts/chart4.xml"/><Relationship Id="rId7" Type="http://schemas.openxmlformats.org/officeDocument/2006/relationships/chart" Target="../charts/chart7.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6.xml"/><Relationship Id="rId5" Type="http://schemas.openxmlformats.org/officeDocument/2006/relationships/image" Target="../media/image10.jpeg"/><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image" Target="../media/image9.jpe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7.xml"/><Relationship Id="rId5" Type="http://schemas.openxmlformats.org/officeDocument/2006/relationships/chart" Target="../charts/chart12.xml"/><Relationship Id="rId10" Type="http://schemas.openxmlformats.org/officeDocument/2006/relationships/chart" Target="../charts/chart16.xml"/><Relationship Id="rId4" Type="http://schemas.openxmlformats.org/officeDocument/2006/relationships/chart" Target="../charts/chart11.xml"/><Relationship Id="rId9"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image" Target="../media/image9.jpe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7.xml"/><Relationship Id="rId5" Type="http://schemas.openxmlformats.org/officeDocument/2006/relationships/chart" Target="../charts/chart22.xml"/><Relationship Id="rId10" Type="http://schemas.openxmlformats.org/officeDocument/2006/relationships/image" Target="../media/image12.jpeg"/><Relationship Id="rId4" Type="http://schemas.openxmlformats.org/officeDocument/2006/relationships/chart" Target="../charts/chart21.xml"/><Relationship Id="rId9"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chart" Target="../charts/chart30.xml"/><Relationship Id="rId7" Type="http://schemas.openxmlformats.org/officeDocument/2006/relationships/chart" Target="../charts/chart33.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13.jpeg"/><Relationship Id="rId5" Type="http://schemas.openxmlformats.org/officeDocument/2006/relationships/chart" Target="../charts/chart32.xml"/><Relationship Id="rId4"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5</xdr:col>
      <xdr:colOff>323852</xdr:colOff>
      <xdr:row>1</xdr:row>
      <xdr:rowOff>91226</xdr:rowOff>
    </xdr:from>
    <xdr:to>
      <xdr:col>12</xdr:col>
      <xdr:colOff>504826</xdr:colOff>
      <xdr:row>30</xdr:row>
      <xdr:rowOff>171450</xdr:rowOff>
    </xdr:to>
    <xdr:pic>
      <xdr:nvPicPr>
        <xdr:cNvPr id="3" name="Imagem 2" descr="RONDONIA.jpg"/>
        <xdr:cNvPicPr>
          <a:picLocks noChangeAspect="1"/>
        </xdr:cNvPicPr>
      </xdr:nvPicPr>
      <xdr:blipFill>
        <a:blip xmlns:r="http://schemas.openxmlformats.org/officeDocument/2006/relationships" r:embed="rId1"/>
        <a:stretch>
          <a:fillRect/>
        </a:stretch>
      </xdr:blipFill>
      <xdr:spPr>
        <a:xfrm>
          <a:off x="3371852" y="281726"/>
          <a:ext cx="4448174" cy="5642824"/>
        </a:xfrm>
        <a:prstGeom prst="rect">
          <a:avLst/>
        </a:prstGeom>
        <a:solidFill>
          <a:srgbClr val="FFFFFF">
            <a:shade val="85000"/>
          </a:srgbClr>
        </a:solidFill>
        <a:ln w="38100" cap="sq">
          <a:solidFill>
            <a:schemeClr val="tx1"/>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628650</xdr:colOff>
      <xdr:row>4</xdr:row>
      <xdr:rowOff>85725</xdr:rowOff>
    </xdr:from>
    <xdr:ext cx="184731" cy="264560"/>
    <xdr:sp macro="" textlink="">
      <xdr:nvSpPr>
        <xdr:cNvPr id="2" name="CaixaDeTexto 1"/>
        <xdr:cNvSpPr txBox="1"/>
      </xdr:nvSpPr>
      <xdr:spPr>
        <a:xfrm>
          <a:off x="4829175" y="24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96</xdr:row>
      <xdr:rowOff>85725</xdr:rowOff>
    </xdr:from>
    <xdr:ext cx="184731" cy="264560"/>
    <xdr:sp macro="" textlink="">
      <xdr:nvSpPr>
        <xdr:cNvPr id="3" name="CaixaDeTexto 2"/>
        <xdr:cNvSpPr txBox="1"/>
      </xdr:nvSpPr>
      <xdr:spPr>
        <a:xfrm>
          <a:off x="4829175" y="2132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109</xdr:row>
      <xdr:rowOff>85725</xdr:rowOff>
    </xdr:from>
    <xdr:ext cx="184731" cy="264560"/>
    <xdr:sp macro="" textlink="">
      <xdr:nvSpPr>
        <xdr:cNvPr id="4" name="CaixaDeTexto 3"/>
        <xdr:cNvSpPr txBox="1"/>
      </xdr:nvSpPr>
      <xdr:spPr>
        <a:xfrm>
          <a:off x="4829175" y="2374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120</xdr:row>
      <xdr:rowOff>0</xdr:rowOff>
    </xdr:from>
    <xdr:ext cx="184731" cy="264560"/>
    <xdr:sp macro="" textlink="">
      <xdr:nvSpPr>
        <xdr:cNvPr id="5" name="CaixaDeTexto 4"/>
        <xdr:cNvSpPr txBox="1"/>
      </xdr:nvSpPr>
      <xdr:spPr>
        <a:xfrm>
          <a:off x="4829175" y="2585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131</xdr:row>
      <xdr:rowOff>0</xdr:rowOff>
    </xdr:from>
    <xdr:ext cx="184731" cy="264560"/>
    <xdr:sp macro="" textlink="">
      <xdr:nvSpPr>
        <xdr:cNvPr id="6" name="CaixaDeTexto 5"/>
        <xdr:cNvSpPr txBox="1"/>
      </xdr:nvSpPr>
      <xdr:spPr>
        <a:xfrm>
          <a:off x="4829175" y="2813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8" name="CaixaDeTexto 7"/>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9" name="CaixaDeTexto 8"/>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10" name="CaixaDeTexto 9"/>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11" name="CaixaDeTexto 10"/>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12" name="CaixaDeTexto 11"/>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145</xdr:row>
      <xdr:rowOff>0</xdr:rowOff>
    </xdr:from>
    <xdr:ext cx="184731" cy="264560"/>
    <xdr:sp macro="" textlink="">
      <xdr:nvSpPr>
        <xdr:cNvPr id="13" name="CaixaDeTexto 12"/>
        <xdr:cNvSpPr txBox="1"/>
      </xdr:nvSpPr>
      <xdr:spPr>
        <a:xfrm>
          <a:off x="4829175" y="3149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178</xdr:row>
      <xdr:rowOff>85725</xdr:rowOff>
    </xdr:from>
    <xdr:ext cx="184731" cy="264560"/>
    <xdr:sp macro="" textlink="">
      <xdr:nvSpPr>
        <xdr:cNvPr id="15" name="CaixaDeTexto 14"/>
        <xdr:cNvSpPr txBox="1"/>
      </xdr:nvSpPr>
      <xdr:spPr>
        <a:xfrm>
          <a:off x="4829175" y="388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3</xdr:col>
      <xdr:colOff>276225</xdr:colOff>
      <xdr:row>92</xdr:row>
      <xdr:rowOff>28575</xdr:rowOff>
    </xdr:from>
    <xdr:to>
      <xdr:col>13</xdr:col>
      <xdr:colOff>123825</xdr:colOff>
      <xdr:row>101</xdr:row>
      <xdr:rowOff>152400</xdr:rowOff>
    </xdr:to>
    <xdr:graphicFrame macro="">
      <xdr:nvGraphicFramePr>
        <xdr:cNvPr id="1503069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106</xdr:row>
      <xdr:rowOff>9525</xdr:rowOff>
    </xdr:from>
    <xdr:to>
      <xdr:col>13</xdr:col>
      <xdr:colOff>123825</xdr:colOff>
      <xdr:row>115</xdr:row>
      <xdr:rowOff>57150</xdr:rowOff>
    </xdr:to>
    <xdr:graphicFrame macro="">
      <xdr:nvGraphicFramePr>
        <xdr:cNvPr id="1503069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304800</xdr:colOff>
      <xdr:row>120</xdr:row>
      <xdr:rowOff>38100</xdr:rowOff>
    </xdr:from>
    <xdr:to>
      <xdr:col>13</xdr:col>
      <xdr:colOff>180975</xdr:colOff>
      <xdr:row>129</xdr:row>
      <xdr:rowOff>76200</xdr:rowOff>
    </xdr:to>
    <xdr:graphicFrame macro="">
      <xdr:nvGraphicFramePr>
        <xdr:cNvPr id="15030694"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266700</xdr:colOff>
      <xdr:row>133</xdr:row>
      <xdr:rowOff>76200</xdr:rowOff>
    </xdr:from>
    <xdr:to>
      <xdr:col>13</xdr:col>
      <xdr:colOff>152400</xdr:colOff>
      <xdr:row>144</xdr:row>
      <xdr:rowOff>47625</xdr:rowOff>
    </xdr:to>
    <xdr:graphicFrame macro="">
      <xdr:nvGraphicFramePr>
        <xdr:cNvPr id="15030695"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628650</xdr:colOff>
      <xdr:row>3</xdr:row>
      <xdr:rowOff>0</xdr:rowOff>
    </xdr:from>
    <xdr:ext cx="184731" cy="264560"/>
    <xdr:sp macro="" textlink="">
      <xdr:nvSpPr>
        <xdr:cNvPr id="20" name="CaixaDeTexto 19"/>
        <xdr:cNvSpPr txBox="1"/>
      </xdr:nvSpPr>
      <xdr:spPr>
        <a:xfrm>
          <a:off x="4829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21" name="CaixaDeTexto 20"/>
        <xdr:cNvSpPr txBox="1"/>
      </xdr:nvSpPr>
      <xdr:spPr>
        <a:xfrm>
          <a:off x="4829175" y="44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4</xdr:row>
      <xdr:rowOff>85725</xdr:rowOff>
    </xdr:from>
    <xdr:ext cx="184731" cy="264560"/>
    <xdr:sp macro="" textlink="">
      <xdr:nvSpPr>
        <xdr:cNvPr id="22" name="CaixaDeTexto 21"/>
        <xdr:cNvSpPr txBox="1"/>
      </xdr:nvSpPr>
      <xdr:spPr>
        <a:xfrm>
          <a:off x="4829175" y="24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11</xdr:col>
      <xdr:colOff>371475</xdr:colOff>
      <xdr:row>3</xdr:row>
      <xdr:rowOff>102394</xdr:rowOff>
    </xdr:from>
    <xdr:to>
      <xdr:col>13</xdr:col>
      <xdr:colOff>62175</xdr:colOff>
      <xdr:row>6</xdr:row>
      <xdr:rowOff>180975</xdr:rowOff>
    </xdr:to>
    <xdr:pic>
      <xdr:nvPicPr>
        <xdr:cNvPr id="23" name="Imagem 22" descr="Brasao Rondonia.jpg"/>
        <xdr:cNvPicPr>
          <a:picLocks noChangeAspect="1"/>
        </xdr:cNvPicPr>
      </xdr:nvPicPr>
      <xdr:blipFill>
        <a:blip xmlns:r="http://schemas.openxmlformats.org/officeDocument/2006/relationships" r:embed="rId5" cstate="print"/>
        <a:stretch>
          <a:fillRect/>
        </a:stretch>
      </xdr:blipFill>
      <xdr:spPr>
        <a:xfrm>
          <a:off x="7105650" y="683419"/>
          <a:ext cx="528900" cy="61198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3</xdr:col>
      <xdr:colOff>304800</xdr:colOff>
      <xdr:row>35</xdr:row>
      <xdr:rowOff>57150</xdr:rowOff>
    </xdr:from>
    <xdr:to>
      <xdr:col>13</xdr:col>
      <xdr:colOff>133350</xdr:colOff>
      <xdr:row>37</xdr:row>
      <xdr:rowOff>352425</xdr:rowOff>
    </xdr:to>
    <xdr:graphicFrame macro="">
      <xdr:nvGraphicFramePr>
        <xdr:cNvPr id="15030700"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371475</xdr:colOff>
      <xdr:row>3</xdr:row>
      <xdr:rowOff>133350</xdr:rowOff>
    </xdr:from>
    <xdr:to>
      <xdr:col>3</xdr:col>
      <xdr:colOff>950439</xdr:colOff>
      <xdr:row>6</xdr:row>
      <xdr:rowOff>171449</xdr:rowOff>
    </xdr:to>
    <xdr:pic>
      <xdr:nvPicPr>
        <xdr:cNvPr id="26" name="Imagem 25" descr="LOGO DETRAN PLÁSTICA.jpg"/>
        <xdr:cNvPicPr>
          <a:picLocks noChangeAspect="1"/>
        </xdr:cNvPicPr>
      </xdr:nvPicPr>
      <xdr:blipFill>
        <a:blip xmlns:r="http://schemas.openxmlformats.org/officeDocument/2006/relationships" r:embed="rId7" cstate="print"/>
        <a:srcRect/>
        <a:stretch>
          <a:fillRect/>
        </a:stretch>
      </xdr:blipFill>
      <xdr:spPr bwMode="auto">
        <a:xfrm>
          <a:off x="2571750" y="714375"/>
          <a:ext cx="578964" cy="57149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3</xdr:col>
      <xdr:colOff>628650</xdr:colOff>
      <xdr:row>3</xdr:row>
      <xdr:rowOff>85725</xdr:rowOff>
    </xdr:from>
    <xdr:ext cx="184731" cy="264560"/>
    <xdr:sp macro="" textlink="">
      <xdr:nvSpPr>
        <xdr:cNvPr id="2" name="CaixaDeTexto 1"/>
        <xdr:cNvSpPr txBox="1"/>
      </xdr:nvSpPr>
      <xdr:spPr>
        <a:xfrm>
          <a:off x="4448175"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54</xdr:row>
      <xdr:rowOff>0</xdr:rowOff>
    </xdr:from>
    <xdr:ext cx="184731" cy="264560"/>
    <xdr:sp macro="" textlink="">
      <xdr:nvSpPr>
        <xdr:cNvPr id="3" name="CaixaDeTexto 2"/>
        <xdr:cNvSpPr txBox="1"/>
      </xdr:nvSpPr>
      <xdr:spPr>
        <a:xfrm>
          <a:off x="4448175"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54</xdr:row>
      <xdr:rowOff>0</xdr:rowOff>
    </xdr:from>
    <xdr:ext cx="184731" cy="264560"/>
    <xdr:sp macro="" textlink="">
      <xdr:nvSpPr>
        <xdr:cNvPr id="4" name="CaixaDeTexto 3"/>
        <xdr:cNvSpPr txBox="1"/>
      </xdr:nvSpPr>
      <xdr:spPr>
        <a:xfrm>
          <a:off x="4448175"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54</xdr:row>
      <xdr:rowOff>0</xdr:rowOff>
    </xdr:from>
    <xdr:ext cx="184731" cy="264560"/>
    <xdr:sp macro="" textlink="">
      <xdr:nvSpPr>
        <xdr:cNvPr id="5" name="CaixaDeTexto 4"/>
        <xdr:cNvSpPr txBox="1"/>
      </xdr:nvSpPr>
      <xdr:spPr>
        <a:xfrm>
          <a:off x="4448175" y="1148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56</xdr:row>
      <xdr:rowOff>0</xdr:rowOff>
    </xdr:from>
    <xdr:ext cx="184731" cy="264560"/>
    <xdr:sp macro="" textlink="">
      <xdr:nvSpPr>
        <xdr:cNvPr id="6" name="CaixaDeTexto 5"/>
        <xdr:cNvSpPr txBox="1"/>
      </xdr:nvSpPr>
      <xdr:spPr>
        <a:xfrm>
          <a:off x="4467225" y="1380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85</xdr:row>
      <xdr:rowOff>0</xdr:rowOff>
    </xdr:from>
    <xdr:ext cx="184731" cy="264560"/>
    <xdr:sp macro="" textlink="">
      <xdr:nvSpPr>
        <xdr:cNvPr id="7" name="CaixaDeTexto 6"/>
        <xdr:cNvSpPr txBox="1"/>
      </xdr:nvSpPr>
      <xdr:spPr>
        <a:xfrm>
          <a:off x="4467225" y="204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125</xdr:row>
      <xdr:rowOff>85725</xdr:rowOff>
    </xdr:from>
    <xdr:ext cx="184731" cy="264560"/>
    <xdr:sp macro="" textlink="">
      <xdr:nvSpPr>
        <xdr:cNvPr id="8" name="CaixaDeTexto 7"/>
        <xdr:cNvSpPr txBox="1"/>
      </xdr:nvSpPr>
      <xdr:spPr>
        <a:xfrm>
          <a:off x="4467225" y="2843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170</xdr:row>
      <xdr:rowOff>85725</xdr:rowOff>
    </xdr:from>
    <xdr:ext cx="184731" cy="264560"/>
    <xdr:sp macro="" textlink="">
      <xdr:nvSpPr>
        <xdr:cNvPr id="9" name="CaixaDeTexto 8"/>
        <xdr:cNvSpPr txBox="1"/>
      </xdr:nvSpPr>
      <xdr:spPr>
        <a:xfrm>
          <a:off x="4467225" y="3709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213</xdr:row>
      <xdr:rowOff>85725</xdr:rowOff>
    </xdr:from>
    <xdr:ext cx="184731" cy="264560"/>
    <xdr:sp macro="" textlink="">
      <xdr:nvSpPr>
        <xdr:cNvPr id="10" name="CaixaDeTexto 9"/>
        <xdr:cNvSpPr txBox="1"/>
      </xdr:nvSpPr>
      <xdr:spPr>
        <a:xfrm>
          <a:off x="4467225" y="4529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264</xdr:row>
      <xdr:rowOff>85725</xdr:rowOff>
    </xdr:from>
    <xdr:ext cx="184731" cy="264560"/>
    <xdr:sp macro="" textlink="">
      <xdr:nvSpPr>
        <xdr:cNvPr id="11" name="CaixaDeTexto 10"/>
        <xdr:cNvSpPr txBox="1"/>
      </xdr:nvSpPr>
      <xdr:spPr>
        <a:xfrm>
          <a:off x="4467225" y="5500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315</xdr:row>
      <xdr:rowOff>85725</xdr:rowOff>
    </xdr:from>
    <xdr:ext cx="184731" cy="264560"/>
    <xdr:sp macro="" textlink="">
      <xdr:nvSpPr>
        <xdr:cNvPr id="12" name="CaixaDeTexto 11"/>
        <xdr:cNvSpPr txBox="1"/>
      </xdr:nvSpPr>
      <xdr:spPr>
        <a:xfrm>
          <a:off x="4467225" y="6472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380</xdr:row>
      <xdr:rowOff>85725</xdr:rowOff>
    </xdr:from>
    <xdr:ext cx="184731" cy="264560"/>
    <xdr:sp macro="" textlink="">
      <xdr:nvSpPr>
        <xdr:cNvPr id="13" name="CaixaDeTexto 12"/>
        <xdr:cNvSpPr txBox="1"/>
      </xdr:nvSpPr>
      <xdr:spPr>
        <a:xfrm>
          <a:off x="4467225" y="7710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441</xdr:row>
      <xdr:rowOff>85725</xdr:rowOff>
    </xdr:from>
    <xdr:ext cx="184731" cy="264560"/>
    <xdr:sp macro="" textlink="">
      <xdr:nvSpPr>
        <xdr:cNvPr id="14" name="CaixaDeTexto 13"/>
        <xdr:cNvSpPr txBox="1"/>
      </xdr:nvSpPr>
      <xdr:spPr>
        <a:xfrm>
          <a:off x="4467225" y="8872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514</xdr:row>
      <xdr:rowOff>85725</xdr:rowOff>
    </xdr:from>
    <xdr:ext cx="184731" cy="264560"/>
    <xdr:sp macro="" textlink="">
      <xdr:nvSpPr>
        <xdr:cNvPr id="15" name="CaixaDeTexto 14"/>
        <xdr:cNvSpPr txBox="1"/>
      </xdr:nvSpPr>
      <xdr:spPr>
        <a:xfrm>
          <a:off x="4467225" y="10263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504825</xdr:colOff>
      <xdr:row>58</xdr:row>
      <xdr:rowOff>133350</xdr:rowOff>
    </xdr:from>
    <xdr:to>
      <xdr:col>12</xdr:col>
      <xdr:colOff>114300</xdr:colOff>
      <xdr:row>69</xdr:row>
      <xdr:rowOff>133350</xdr:rowOff>
    </xdr:to>
    <xdr:graphicFrame macro="">
      <xdr:nvGraphicFramePr>
        <xdr:cNvPr id="1492939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476250</xdr:colOff>
      <xdr:row>72</xdr:row>
      <xdr:rowOff>104775</xdr:rowOff>
    </xdr:from>
    <xdr:to>
      <xdr:col>12</xdr:col>
      <xdr:colOff>66675</xdr:colOff>
      <xdr:row>83</xdr:row>
      <xdr:rowOff>47625</xdr:rowOff>
    </xdr:to>
    <xdr:graphicFrame macro="">
      <xdr:nvGraphicFramePr>
        <xdr:cNvPr id="1492939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628650</xdr:colOff>
      <xdr:row>87</xdr:row>
      <xdr:rowOff>161925</xdr:rowOff>
    </xdr:from>
    <xdr:to>
      <xdr:col>12</xdr:col>
      <xdr:colOff>38100</xdr:colOff>
      <xdr:row>98</xdr:row>
      <xdr:rowOff>123825</xdr:rowOff>
    </xdr:to>
    <xdr:graphicFrame macro="">
      <xdr:nvGraphicFramePr>
        <xdr:cNvPr id="14929394"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657225</xdr:colOff>
      <xdr:row>102</xdr:row>
      <xdr:rowOff>95250</xdr:rowOff>
    </xdr:from>
    <xdr:to>
      <xdr:col>12</xdr:col>
      <xdr:colOff>28575</xdr:colOff>
      <xdr:row>113</xdr:row>
      <xdr:rowOff>19050</xdr:rowOff>
    </xdr:to>
    <xdr:graphicFrame macro="">
      <xdr:nvGraphicFramePr>
        <xdr:cNvPr id="14929395"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581025</xdr:colOff>
      <xdr:row>116</xdr:row>
      <xdr:rowOff>114300</xdr:rowOff>
    </xdr:from>
    <xdr:to>
      <xdr:col>12</xdr:col>
      <xdr:colOff>142875</xdr:colOff>
      <xdr:row>129</xdr:row>
      <xdr:rowOff>66675</xdr:rowOff>
    </xdr:to>
    <xdr:graphicFrame macro="">
      <xdr:nvGraphicFramePr>
        <xdr:cNvPr id="14929396"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628650</xdr:colOff>
      <xdr:row>2</xdr:row>
      <xdr:rowOff>0</xdr:rowOff>
    </xdr:from>
    <xdr:ext cx="184731" cy="264560"/>
    <xdr:sp macro="" textlink="">
      <xdr:nvSpPr>
        <xdr:cNvPr id="21" name="CaixaDeTexto 20"/>
        <xdr:cNvSpPr txBox="1"/>
      </xdr:nvSpPr>
      <xdr:spPr>
        <a:xfrm>
          <a:off x="44481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3</xdr:row>
      <xdr:rowOff>85725</xdr:rowOff>
    </xdr:from>
    <xdr:ext cx="184731" cy="264560"/>
    <xdr:sp macro="" textlink="">
      <xdr:nvSpPr>
        <xdr:cNvPr id="22" name="CaixaDeTexto 21"/>
        <xdr:cNvSpPr txBox="1"/>
      </xdr:nvSpPr>
      <xdr:spPr>
        <a:xfrm>
          <a:off x="4448175"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10</xdr:col>
      <xdr:colOff>180918</xdr:colOff>
      <xdr:row>3</xdr:row>
      <xdr:rowOff>24342</xdr:rowOff>
    </xdr:from>
    <xdr:to>
      <xdr:col>11</xdr:col>
      <xdr:colOff>161925</xdr:colOff>
      <xdr:row>6</xdr:row>
      <xdr:rowOff>38100</xdr:rowOff>
    </xdr:to>
    <xdr:pic>
      <xdr:nvPicPr>
        <xdr:cNvPr id="24" name="Imagem 23" descr="Brasao Rondonia.jpg"/>
        <xdr:cNvPicPr>
          <a:picLocks noChangeAspect="1"/>
        </xdr:cNvPicPr>
      </xdr:nvPicPr>
      <xdr:blipFill>
        <a:blip xmlns:r="http://schemas.openxmlformats.org/officeDocument/2006/relationships" r:embed="rId6" cstate="print"/>
        <a:stretch>
          <a:fillRect/>
        </a:stretch>
      </xdr:blipFill>
      <xdr:spPr>
        <a:xfrm>
          <a:off x="7010343" y="614892"/>
          <a:ext cx="552507" cy="61383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3</xdr:col>
      <xdr:colOff>342899</xdr:colOff>
      <xdr:row>3</xdr:row>
      <xdr:rowOff>2</xdr:rowOff>
    </xdr:from>
    <xdr:to>
      <xdr:col>4</xdr:col>
      <xdr:colOff>257174</xdr:colOff>
      <xdr:row>6</xdr:row>
      <xdr:rowOff>1</xdr:rowOff>
    </xdr:to>
    <xdr:pic>
      <xdr:nvPicPr>
        <xdr:cNvPr id="26" name="Imagem 25" descr="LOGO DETRAN PLÁSTICA.jpg"/>
        <xdr:cNvPicPr>
          <a:picLocks noChangeAspect="1"/>
        </xdr:cNvPicPr>
      </xdr:nvPicPr>
      <xdr:blipFill>
        <a:blip xmlns:r="http://schemas.openxmlformats.org/officeDocument/2006/relationships" r:embed="rId7" cstate="print"/>
        <a:srcRect/>
        <a:stretch>
          <a:fillRect/>
        </a:stretch>
      </xdr:blipFill>
      <xdr:spPr bwMode="auto">
        <a:xfrm>
          <a:off x="3038474" y="590552"/>
          <a:ext cx="619125" cy="6000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628650</xdr:colOff>
      <xdr:row>3</xdr:row>
      <xdr:rowOff>85725</xdr:rowOff>
    </xdr:from>
    <xdr:ext cx="184731" cy="264560"/>
    <xdr:sp macro="" textlink="">
      <xdr:nvSpPr>
        <xdr:cNvPr id="8" name="CaixaDeTexto 7"/>
        <xdr:cNvSpPr txBox="1"/>
      </xdr:nvSpPr>
      <xdr:spPr>
        <a:xfrm>
          <a:off x="2876550"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xdr:row>
      <xdr:rowOff>0</xdr:rowOff>
    </xdr:from>
    <xdr:ext cx="184731" cy="264560"/>
    <xdr:sp macro="" textlink="">
      <xdr:nvSpPr>
        <xdr:cNvPr id="9" name="CaixaDeTexto 8"/>
        <xdr:cNvSpPr txBox="1"/>
      </xdr:nvSpPr>
      <xdr:spPr>
        <a:xfrm>
          <a:off x="287655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3</xdr:row>
      <xdr:rowOff>85725</xdr:rowOff>
    </xdr:from>
    <xdr:ext cx="184731" cy="264560"/>
    <xdr:sp macro="" textlink="">
      <xdr:nvSpPr>
        <xdr:cNvPr id="10" name="CaixaDeTexto 9"/>
        <xdr:cNvSpPr txBox="1"/>
      </xdr:nvSpPr>
      <xdr:spPr>
        <a:xfrm>
          <a:off x="2876550"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3</xdr:col>
      <xdr:colOff>342900</xdr:colOff>
      <xdr:row>2</xdr:row>
      <xdr:rowOff>85725</xdr:rowOff>
    </xdr:from>
    <xdr:to>
      <xdr:col>12</xdr:col>
      <xdr:colOff>399392</xdr:colOff>
      <xdr:row>10</xdr:row>
      <xdr:rowOff>171244</xdr:rowOff>
    </xdr:to>
    <xdr:pic>
      <xdr:nvPicPr>
        <xdr:cNvPr id="7" name="Imagem 6" descr="imagem1.bmp"/>
        <xdr:cNvPicPr>
          <a:picLocks noChangeAspect="1"/>
        </xdr:cNvPicPr>
      </xdr:nvPicPr>
      <xdr:blipFill>
        <a:blip xmlns:r="http://schemas.openxmlformats.org/officeDocument/2006/relationships" r:embed="rId1"/>
        <a:stretch>
          <a:fillRect/>
        </a:stretch>
      </xdr:blipFill>
      <xdr:spPr>
        <a:xfrm>
          <a:off x="2505075" y="466725"/>
          <a:ext cx="5266667" cy="16476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628650</xdr:colOff>
      <xdr:row>3</xdr:row>
      <xdr:rowOff>85725</xdr:rowOff>
    </xdr:from>
    <xdr:ext cx="184731" cy="264560"/>
    <xdr:sp macro="" textlink="">
      <xdr:nvSpPr>
        <xdr:cNvPr id="2" name="CaixaDeTexto 1"/>
        <xdr:cNvSpPr txBox="1"/>
      </xdr:nvSpPr>
      <xdr:spPr>
        <a:xfrm>
          <a:off x="34385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31</xdr:row>
      <xdr:rowOff>0</xdr:rowOff>
    </xdr:from>
    <xdr:ext cx="184731" cy="264560"/>
    <xdr:sp macro="" textlink="">
      <xdr:nvSpPr>
        <xdr:cNvPr id="3" name="CaixaDeTexto 2"/>
        <xdr:cNvSpPr txBox="1"/>
      </xdr:nvSpPr>
      <xdr:spPr>
        <a:xfrm>
          <a:off x="34385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31</xdr:row>
      <xdr:rowOff>0</xdr:rowOff>
    </xdr:from>
    <xdr:ext cx="184731" cy="264560"/>
    <xdr:sp macro="" textlink="">
      <xdr:nvSpPr>
        <xdr:cNvPr id="4" name="CaixaDeTexto 3"/>
        <xdr:cNvSpPr txBox="1"/>
      </xdr:nvSpPr>
      <xdr:spPr>
        <a:xfrm>
          <a:off x="34385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31</xdr:row>
      <xdr:rowOff>0</xdr:rowOff>
    </xdr:from>
    <xdr:ext cx="184731" cy="264560"/>
    <xdr:sp macro="" textlink="">
      <xdr:nvSpPr>
        <xdr:cNvPr id="5" name="CaixaDeTexto 4"/>
        <xdr:cNvSpPr txBox="1"/>
      </xdr:nvSpPr>
      <xdr:spPr>
        <a:xfrm>
          <a:off x="34385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31</xdr:row>
      <xdr:rowOff>0</xdr:rowOff>
    </xdr:from>
    <xdr:ext cx="184731" cy="264560"/>
    <xdr:sp macro="" textlink="">
      <xdr:nvSpPr>
        <xdr:cNvPr id="6" name="CaixaDeTexto 5"/>
        <xdr:cNvSpPr txBox="1"/>
      </xdr:nvSpPr>
      <xdr:spPr>
        <a:xfrm>
          <a:off x="34385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31</xdr:row>
      <xdr:rowOff>0</xdr:rowOff>
    </xdr:from>
    <xdr:ext cx="184731" cy="264560"/>
    <xdr:sp macro="" textlink="">
      <xdr:nvSpPr>
        <xdr:cNvPr id="7" name="CaixaDeTexto 6"/>
        <xdr:cNvSpPr txBox="1"/>
      </xdr:nvSpPr>
      <xdr:spPr>
        <a:xfrm>
          <a:off x="34385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90</xdr:row>
      <xdr:rowOff>85725</xdr:rowOff>
    </xdr:from>
    <xdr:ext cx="184731" cy="264560"/>
    <xdr:sp macro="" textlink="">
      <xdr:nvSpPr>
        <xdr:cNvPr id="9" name="CaixaDeTexto 8"/>
        <xdr:cNvSpPr txBox="1"/>
      </xdr:nvSpPr>
      <xdr:spPr>
        <a:xfrm>
          <a:off x="3438525" y="2890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133</xdr:row>
      <xdr:rowOff>85725</xdr:rowOff>
    </xdr:from>
    <xdr:ext cx="184731" cy="264560"/>
    <xdr:sp macro="" textlink="">
      <xdr:nvSpPr>
        <xdr:cNvPr id="10" name="CaixaDeTexto 9"/>
        <xdr:cNvSpPr txBox="1"/>
      </xdr:nvSpPr>
      <xdr:spPr>
        <a:xfrm>
          <a:off x="3438525" y="3709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184</xdr:row>
      <xdr:rowOff>85725</xdr:rowOff>
    </xdr:from>
    <xdr:ext cx="184731" cy="264560"/>
    <xdr:sp macro="" textlink="">
      <xdr:nvSpPr>
        <xdr:cNvPr id="11" name="CaixaDeTexto 10"/>
        <xdr:cNvSpPr txBox="1"/>
      </xdr:nvSpPr>
      <xdr:spPr>
        <a:xfrm>
          <a:off x="3438525" y="468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235</xdr:row>
      <xdr:rowOff>85725</xdr:rowOff>
    </xdr:from>
    <xdr:ext cx="184731" cy="264560"/>
    <xdr:sp macro="" textlink="">
      <xdr:nvSpPr>
        <xdr:cNvPr id="12" name="CaixaDeTexto 11"/>
        <xdr:cNvSpPr txBox="1"/>
      </xdr:nvSpPr>
      <xdr:spPr>
        <a:xfrm>
          <a:off x="3438525" y="5653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300</xdr:row>
      <xdr:rowOff>85725</xdr:rowOff>
    </xdr:from>
    <xdr:ext cx="184731" cy="264560"/>
    <xdr:sp macro="" textlink="">
      <xdr:nvSpPr>
        <xdr:cNvPr id="13" name="CaixaDeTexto 12"/>
        <xdr:cNvSpPr txBox="1"/>
      </xdr:nvSpPr>
      <xdr:spPr>
        <a:xfrm>
          <a:off x="3438525" y="6891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361</xdr:row>
      <xdr:rowOff>85725</xdr:rowOff>
    </xdr:from>
    <xdr:ext cx="184731" cy="264560"/>
    <xdr:sp macro="" textlink="">
      <xdr:nvSpPr>
        <xdr:cNvPr id="14" name="CaixaDeTexto 13"/>
        <xdr:cNvSpPr txBox="1"/>
      </xdr:nvSpPr>
      <xdr:spPr>
        <a:xfrm>
          <a:off x="3438525" y="8053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434</xdr:row>
      <xdr:rowOff>85725</xdr:rowOff>
    </xdr:from>
    <xdr:ext cx="184731" cy="264560"/>
    <xdr:sp macro="" textlink="">
      <xdr:nvSpPr>
        <xdr:cNvPr id="15" name="CaixaDeTexto 14"/>
        <xdr:cNvSpPr txBox="1"/>
      </xdr:nvSpPr>
      <xdr:spPr>
        <a:xfrm>
          <a:off x="3438525" y="9444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17" name="CaixaDeTexto 16"/>
        <xdr:cNvSpPr txBox="1"/>
      </xdr:nvSpPr>
      <xdr:spPr>
        <a:xfrm>
          <a:off x="3886200"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2</xdr:row>
      <xdr:rowOff>0</xdr:rowOff>
    </xdr:from>
    <xdr:ext cx="184731" cy="264560"/>
    <xdr:sp macro="" textlink="">
      <xdr:nvSpPr>
        <xdr:cNvPr id="20" name="CaixaDeTexto 19"/>
        <xdr:cNvSpPr txBox="1"/>
      </xdr:nvSpPr>
      <xdr:spPr>
        <a:xfrm>
          <a:off x="38862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60</xdr:row>
      <xdr:rowOff>0</xdr:rowOff>
    </xdr:from>
    <xdr:ext cx="184731" cy="264560"/>
    <xdr:sp macro="" textlink="">
      <xdr:nvSpPr>
        <xdr:cNvPr id="19" name="CaixaDeTexto 1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60</xdr:row>
      <xdr:rowOff>0</xdr:rowOff>
    </xdr:from>
    <xdr:ext cx="184731" cy="264560"/>
    <xdr:sp macro="" textlink="">
      <xdr:nvSpPr>
        <xdr:cNvPr id="21" name="CaixaDeTexto 2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60</xdr:row>
      <xdr:rowOff>0</xdr:rowOff>
    </xdr:from>
    <xdr:ext cx="184731" cy="264560"/>
    <xdr:sp macro="" textlink="">
      <xdr:nvSpPr>
        <xdr:cNvPr id="22" name="CaixaDeTexto 2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60</xdr:row>
      <xdr:rowOff>0</xdr:rowOff>
    </xdr:from>
    <xdr:ext cx="184731" cy="264560"/>
    <xdr:sp macro="" textlink="">
      <xdr:nvSpPr>
        <xdr:cNvPr id="24" name="CaixaDeTexto 2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60</xdr:row>
      <xdr:rowOff>0</xdr:rowOff>
    </xdr:from>
    <xdr:ext cx="184731" cy="264560"/>
    <xdr:sp macro="" textlink="">
      <xdr:nvSpPr>
        <xdr:cNvPr id="25" name="CaixaDeTexto 2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89</xdr:row>
      <xdr:rowOff>0</xdr:rowOff>
    </xdr:from>
    <xdr:ext cx="184731" cy="264560"/>
    <xdr:sp macro="" textlink="">
      <xdr:nvSpPr>
        <xdr:cNvPr id="26" name="CaixaDeTexto 2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89</xdr:row>
      <xdr:rowOff>0</xdr:rowOff>
    </xdr:from>
    <xdr:ext cx="184731" cy="264560"/>
    <xdr:sp macro="" textlink="">
      <xdr:nvSpPr>
        <xdr:cNvPr id="28" name="CaixaDeTexto 2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89</xdr:row>
      <xdr:rowOff>0</xdr:rowOff>
    </xdr:from>
    <xdr:ext cx="184731" cy="264560"/>
    <xdr:sp macro="" textlink="">
      <xdr:nvSpPr>
        <xdr:cNvPr id="29" name="CaixaDeTexto 2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89</xdr:row>
      <xdr:rowOff>0</xdr:rowOff>
    </xdr:from>
    <xdr:ext cx="184731" cy="264560"/>
    <xdr:sp macro="" textlink="">
      <xdr:nvSpPr>
        <xdr:cNvPr id="30" name="CaixaDeTexto 2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89</xdr:row>
      <xdr:rowOff>0</xdr:rowOff>
    </xdr:from>
    <xdr:ext cx="184731" cy="264560"/>
    <xdr:sp macro="" textlink="">
      <xdr:nvSpPr>
        <xdr:cNvPr id="31" name="CaixaDeTexto 3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118</xdr:row>
      <xdr:rowOff>0</xdr:rowOff>
    </xdr:from>
    <xdr:ext cx="184731" cy="264560"/>
    <xdr:sp macro="" textlink="">
      <xdr:nvSpPr>
        <xdr:cNvPr id="32" name="CaixaDeTexto 3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118</xdr:row>
      <xdr:rowOff>0</xdr:rowOff>
    </xdr:from>
    <xdr:ext cx="184731" cy="264560"/>
    <xdr:sp macro="" textlink="">
      <xdr:nvSpPr>
        <xdr:cNvPr id="33" name="CaixaDeTexto 3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118</xdr:row>
      <xdr:rowOff>0</xdr:rowOff>
    </xdr:from>
    <xdr:ext cx="184731" cy="264560"/>
    <xdr:sp macro="" textlink="">
      <xdr:nvSpPr>
        <xdr:cNvPr id="34" name="CaixaDeTexto 3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118</xdr:row>
      <xdr:rowOff>0</xdr:rowOff>
    </xdr:from>
    <xdr:ext cx="184731" cy="264560"/>
    <xdr:sp macro="" textlink="">
      <xdr:nvSpPr>
        <xdr:cNvPr id="35" name="CaixaDeTexto 3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118</xdr:row>
      <xdr:rowOff>0</xdr:rowOff>
    </xdr:from>
    <xdr:ext cx="184731" cy="264560"/>
    <xdr:sp macro="" textlink="">
      <xdr:nvSpPr>
        <xdr:cNvPr id="36" name="CaixaDeTexto 3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147</xdr:row>
      <xdr:rowOff>0</xdr:rowOff>
    </xdr:from>
    <xdr:ext cx="184731" cy="264560"/>
    <xdr:sp macro="" textlink="">
      <xdr:nvSpPr>
        <xdr:cNvPr id="37" name="CaixaDeTexto 3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147</xdr:row>
      <xdr:rowOff>0</xdr:rowOff>
    </xdr:from>
    <xdr:ext cx="184731" cy="264560"/>
    <xdr:sp macro="" textlink="">
      <xdr:nvSpPr>
        <xdr:cNvPr id="38" name="CaixaDeTexto 3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147</xdr:row>
      <xdr:rowOff>0</xdr:rowOff>
    </xdr:from>
    <xdr:ext cx="184731" cy="264560"/>
    <xdr:sp macro="" textlink="">
      <xdr:nvSpPr>
        <xdr:cNvPr id="39" name="CaixaDeTexto 3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147</xdr:row>
      <xdr:rowOff>0</xdr:rowOff>
    </xdr:from>
    <xdr:ext cx="184731" cy="264560"/>
    <xdr:sp macro="" textlink="">
      <xdr:nvSpPr>
        <xdr:cNvPr id="40" name="CaixaDeTexto 3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147</xdr:row>
      <xdr:rowOff>0</xdr:rowOff>
    </xdr:from>
    <xdr:ext cx="184731" cy="264560"/>
    <xdr:sp macro="" textlink="">
      <xdr:nvSpPr>
        <xdr:cNvPr id="41" name="CaixaDeTexto 4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176</xdr:row>
      <xdr:rowOff>0</xdr:rowOff>
    </xdr:from>
    <xdr:ext cx="184731" cy="264560"/>
    <xdr:sp macro="" textlink="">
      <xdr:nvSpPr>
        <xdr:cNvPr id="42" name="CaixaDeTexto 4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176</xdr:row>
      <xdr:rowOff>0</xdr:rowOff>
    </xdr:from>
    <xdr:ext cx="184731" cy="264560"/>
    <xdr:sp macro="" textlink="">
      <xdr:nvSpPr>
        <xdr:cNvPr id="43" name="CaixaDeTexto 4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176</xdr:row>
      <xdr:rowOff>0</xdr:rowOff>
    </xdr:from>
    <xdr:ext cx="184731" cy="264560"/>
    <xdr:sp macro="" textlink="">
      <xdr:nvSpPr>
        <xdr:cNvPr id="44" name="CaixaDeTexto 4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176</xdr:row>
      <xdr:rowOff>0</xdr:rowOff>
    </xdr:from>
    <xdr:ext cx="184731" cy="264560"/>
    <xdr:sp macro="" textlink="">
      <xdr:nvSpPr>
        <xdr:cNvPr id="45" name="CaixaDeTexto 4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176</xdr:row>
      <xdr:rowOff>0</xdr:rowOff>
    </xdr:from>
    <xdr:ext cx="184731" cy="264560"/>
    <xdr:sp macro="" textlink="">
      <xdr:nvSpPr>
        <xdr:cNvPr id="46" name="CaixaDeTexto 4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205</xdr:row>
      <xdr:rowOff>0</xdr:rowOff>
    </xdr:from>
    <xdr:ext cx="184731" cy="264560"/>
    <xdr:sp macro="" textlink="">
      <xdr:nvSpPr>
        <xdr:cNvPr id="47" name="CaixaDeTexto 4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205</xdr:row>
      <xdr:rowOff>0</xdr:rowOff>
    </xdr:from>
    <xdr:ext cx="184731" cy="264560"/>
    <xdr:sp macro="" textlink="">
      <xdr:nvSpPr>
        <xdr:cNvPr id="48" name="CaixaDeTexto 4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205</xdr:row>
      <xdr:rowOff>0</xdr:rowOff>
    </xdr:from>
    <xdr:ext cx="184731" cy="264560"/>
    <xdr:sp macro="" textlink="">
      <xdr:nvSpPr>
        <xdr:cNvPr id="49" name="CaixaDeTexto 4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205</xdr:row>
      <xdr:rowOff>0</xdr:rowOff>
    </xdr:from>
    <xdr:ext cx="184731" cy="264560"/>
    <xdr:sp macro="" textlink="">
      <xdr:nvSpPr>
        <xdr:cNvPr id="50" name="CaixaDeTexto 4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205</xdr:row>
      <xdr:rowOff>0</xdr:rowOff>
    </xdr:from>
    <xdr:ext cx="184731" cy="264560"/>
    <xdr:sp macro="" textlink="">
      <xdr:nvSpPr>
        <xdr:cNvPr id="51" name="CaixaDeTexto 5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234</xdr:row>
      <xdr:rowOff>0</xdr:rowOff>
    </xdr:from>
    <xdr:ext cx="184731" cy="264560"/>
    <xdr:sp macro="" textlink="">
      <xdr:nvSpPr>
        <xdr:cNvPr id="52" name="CaixaDeTexto 5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234</xdr:row>
      <xdr:rowOff>0</xdr:rowOff>
    </xdr:from>
    <xdr:ext cx="184731" cy="264560"/>
    <xdr:sp macro="" textlink="">
      <xdr:nvSpPr>
        <xdr:cNvPr id="53" name="CaixaDeTexto 5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234</xdr:row>
      <xdr:rowOff>0</xdr:rowOff>
    </xdr:from>
    <xdr:ext cx="184731" cy="264560"/>
    <xdr:sp macro="" textlink="">
      <xdr:nvSpPr>
        <xdr:cNvPr id="54" name="CaixaDeTexto 5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234</xdr:row>
      <xdr:rowOff>0</xdr:rowOff>
    </xdr:from>
    <xdr:ext cx="184731" cy="264560"/>
    <xdr:sp macro="" textlink="">
      <xdr:nvSpPr>
        <xdr:cNvPr id="55" name="CaixaDeTexto 5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234</xdr:row>
      <xdr:rowOff>0</xdr:rowOff>
    </xdr:from>
    <xdr:ext cx="184731" cy="264560"/>
    <xdr:sp macro="" textlink="">
      <xdr:nvSpPr>
        <xdr:cNvPr id="56" name="CaixaDeTexto 5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263</xdr:row>
      <xdr:rowOff>0</xdr:rowOff>
    </xdr:from>
    <xdr:ext cx="184731" cy="264560"/>
    <xdr:sp macro="" textlink="">
      <xdr:nvSpPr>
        <xdr:cNvPr id="57" name="CaixaDeTexto 5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263</xdr:row>
      <xdr:rowOff>0</xdr:rowOff>
    </xdr:from>
    <xdr:ext cx="184731" cy="264560"/>
    <xdr:sp macro="" textlink="">
      <xdr:nvSpPr>
        <xdr:cNvPr id="58" name="CaixaDeTexto 5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263</xdr:row>
      <xdr:rowOff>0</xdr:rowOff>
    </xdr:from>
    <xdr:ext cx="184731" cy="264560"/>
    <xdr:sp macro="" textlink="">
      <xdr:nvSpPr>
        <xdr:cNvPr id="59" name="CaixaDeTexto 5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263</xdr:row>
      <xdr:rowOff>0</xdr:rowOff>
    </xdr:from>
    <xdr:ext cx="184731" cy="264560"/>
    <xdr:sp macro="" textlink="">
      <xdr:nvSpPr>
        <xdr:cNvPr id="60" name="CaixaDeTexto 5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263</xdr:row>
      <xdr:rowOff>0</xdr:rowOff>
    </xdr:from>
    <xdr:ext cx="184731" cy="264560"/>
    <xdr:sp macro="" textlink="">
      <xdr:nvSpPr>
        <xdr:cNvPr id="61" name="CaixaDeTexto 6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292</xdr:row>
      <xdr:rowOff>0</xdr:rowOff>
    </xdr:from>
    <xdr:ext cx="184731" cy="264560"/>
    <xdr:sp macro="" textlink="">
      <xdr:nvSpPr>
        <xdr:cNvPr id="62" name="CaixaDeTexto 6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292</xdr:row>
      <xdr:rowOff>0</xdr:rowOff>
    </xdr:from>
    <xdr:ext cx="184731" cy="264560"/>
    <xdr:sp macro="" textlink="">
      <xdr:nvSpPr>
        <xdr:cNvPr id="63" name="CaixaDeTexto 6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292</xdr:row>
      <xdr:rowOff>0</xdr:rowOff>
    </xdr:from>
    <xdr:ext cx="184731" cy="264560"/>
    <xdr:sp macro="" textlink="">
      <xdr:nvSpPr>
        <xdr:cNvPr id="64" name="CaixaDeTexto 6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292</xdr:row>
      <xdr:rowOff>0</xdr:rowOff>
    </xdr:from>
    <xdr:ext cx="184731" cy="264560"/>
    <xdr:sp macro="" textlink="">
      <xdr:nvSpPr>
        <xdr:cNvPr id="65" name="CaixaDeTexto 6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292</xdr:row>
      <xdr:rowOff>0</xdr:rowOff>
    </xdr:from>
    <xdr:ext cx="184731" cy="264560"/>
    <xdr:sp macro="" textlink="">
      <xdr:nvSpPr>
        <xdr:cNvPr id="66" name="CaixaDeTexto 6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321</xdr:row>
      <xdr:rowOff>0</xdr:rowOff>
    </xdr:from>
    <xdr:ext cx="184731" cy="264560"/>
    <xdr:sp macro="" textlink="">
      <xdr:nvSpPr>
        <xdr:cNvPr id="67" name="CaixaDeTexto 6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321</xdr:row>
      <xdr:rowOff>0</xdr:rowOff>
    </xdr:from>
    <xdr:ext cx="184731" cy="264560"/>
    <xdr:sp macro="" textlink="">
      <xdr:nvSpPr>
        <xdr:cNvPr id="68" name="CaixaDeTexto 6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321</xdr:row>
      <xdr:rowOff>0</xdr:rowOff>
    </xdr:from>
    <xdr:ext cx="184731" cy="264560"/>
    <xdr:sp macro="" textlink="">
      <xdr:nvSpPr>
        <xdr:cNvPr id="69" name="CaixaDeTexto 6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321</xdr:row>
      <xdr:rowOff>0</xdr:rowOff>
    </xdr:from>
    <xdr:ext cx="184731" cy="264560"/>
    <xdr:sp macro="" textlink="">
      <xdr:nvSpPr>
        <xdr:cNvPr id="70" name="CaixaDeTexto 6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321</xdr:row>
      <xdr:rowOff>0</xdr:rowOff>
    </xdr:from>
    <xdr:ext cx="184731" cy="264560"/>
    <xdr:sp macro="" textlink="">
      <xdr:nvSpPr>
        <xdr:cNvPr id="71" name="CaixaDeTexto 7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350</xdr:row>
      <xdr:rowOff>0</xdr:rowOff>
    </xdr:from>
    <xdr:ext cx="184731" cy="264560"/>
    <xdr:sp macro="" textlink="">
      <xdr:nvSpPr>
        <xdr:cNvPr id="72" name="CaixaDeTexto 7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350</xdr:row>
      <xdr:rowOff>0</xdr:rowOff>
    </xdr:from>
    <xdr:ext cx="184731" cy="264560"/>
    <xdr:sp macro="" textlink="">
      <xdr:nvSpPr>
        <xdr:cNvPr id="73" name="CaixaDeTexto 7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350</xdr:row>
      <xdr:rowOff>0</xdr:rowOff>
    </xdr:from>
    <xdr:ext cx="184731" cy="264560"/>
    <xdr:sp macro="" textlink="">
      <xdr:nvSpPr>
        <xdr:cNvPr id="74" name="CaixaDeTexto 7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350</xdr:row>
      <xdr:rowOff>0</xdr:rowOff>
    </xdr:from>
    <xdr:ext cx="184731" cy="264560"/>
    <xdr:sp macro="" textlink="">
      <xdr:nvSpPr>
        <xdr:cNvPr id="75" name="CaixaDeTexto 7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350</xdr:row>
      <xdr:rowOff>0</xdr:rowOff>
    </xdr:from>
    <xdr:ext cx="184731" cy="264560"/>
    <xdr:sp macro="" textlink="">
      <xdr:nvSpPr>
        <xdr:cNvPr id="76" name="CaixaDeTexto 7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379</xdr:row>
      <xdr:rowOff>0</xdr:rowOff>
    </xdr:from>
    <xdr:ext cx="184731" cy="264560"/>
    <xdr:sp macro="" textlink="">
      <xdr:nvSpPr>
        <xdr:cNvPr id="77" name="CaixaDeTexto 7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379</xdr:row>
      <xdr:rowOff>0</xdr:rowOff>
    </xdr:from>
    <xdr:ext cx="184731" cy="264560"/>
    <xdr:sp macro="" textlink="">
      <xdr:nvSpPr>
        <xdr:cNvPr id="78" name="CaixaDeTexto 7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379</xdr:row>
      <xdr:rowOff>0</xdr:rowOff>
    </xdr:from>
    <xdr:ext cx="184731" cy="264560"/>
    <xdr:sp macro="" textlink="">
      <xdr:nvSpPr>
        <xdr:cNvPr id="79" name="CaixaDeTexto 7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379</xdr:row>
      <xdr:rowOff>0</xdr:rowOff>
    </xdr:from>
    <xdr:ext cx="184731" cy="264560"/>
    <xdr:sp macro="" textlink="">
      <xdr:nvSpPr>
        <xdr:cNvPr id="80" name="CaixaDeTexto 7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379</xdr:row>
      <xdr:rowOff>0</xdr:rowOff>
    </xdr:from>
    <xdr:ext cx="184731" cy="264560"/>
    <xdr:sp macro="" textlink="">
      <xdr:nvSpPr>
        <xdr:cNvPr id="81" name="CaixaDeTexto 8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408</xdr:row>
      <xdr:rowOff>0</xdr:rowOff>
    </xdr:from>
    <xdr:ext cx="184731" cy="264560"/>
    <xdr:sp macro="" textlink="">
      <xdr:nvSpPr>
        <xdr:cNvPr id="82" name="CaixaDeTexto 8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408</xdr:row>
      <xdr:rowOff>0</xdr:rowOff>
    </xdr:from>
    <xdr:ext cx="184731" cy="264560"/>
    <xdr:sp macro="" textlink="">
      <xdr:nvSpPr>
        <xdr:cNvPr id="83" name="CaixaDeTexto 8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408</xdr:row>
      <xdr:rowOff>0</xdr:rowOff>
    </xdr:from>
    <xdr:ext cx="184731" cy="264560"/>
    <xdr:sp macro="" textlink="">
      <xdr:nvSpPr>
        <xdr:cNvPr id="84" name="CaixaDeTexto 8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408</xdr:row>
      <xdr:rowOff>0</xdr:rowOff>
    </xdr:from>
    <xdr:ext cx="184731" cy="264560"/>
    <xdr:sp macro="" textlink="">
      <xdr:nvSpPr>
        <xdr:cNvPr id="85" name="CaixaDeTexto 8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408</xdr:row>
      <xdr:rowOff>0</xdr:rowOff>
    </xdr:from>
    <xdr:ext cx="184731" cy="264560"/>
    <xdr:sp macro="" textlink="">
      <xdr:nvSpPr>
        <xdr:cNvPr id="86" name="CaixaDeTexto 8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437</xdr:row>
      <xdr:rowOff>0</xdr:rowOff>
    </xdr:from>
    <xdr:ext cx="184731" cy="264560"/>
    <xdr:sp macro="" textlink="">
      <xdr:nvSpPr>
        <xdr:cNvPr id="87" name="CaixaDeTexto 8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437</xdr:row>
      <xdr:rowOff>0</xdr:rowOff>
    </xdr:from>
    <xdr:ext cx="184731" cy="264560"/>
    <xdr:sp macro="" textlink="">
      <xdr:nvSpPr>
        <xdr:cNvPr id="88" name="CaixaDeTexto 8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437</xdr:row>
      <xdr:rowOff>0</xdr:rowOff>
    </xdr:from>
    <xdr:ext cx="184731" cy="264560"/>
    <xdr:sp macro="" textlink="">
      <xdr:nvSpPr>
        <xdr:cNvPr id="89" name="CaixaDeTexto 8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437</xdr:row>
      <xdr:rowOff>0</xdr:rowOff>
    </xdr:from>
    <xdr:ext cx="184731" cy="264560"/>
    <xdr:sp macro="" textlink="">
      <xdr:nvSpPr>
        <xdr:cNvPr id="90" name="CaixaDeTexto 8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437</xdr:row>
      <xdr:rowOff>0</xdr:rowOff>
    </xdr:from>
    <xdr:ext cx="184731" cy="264560"/>
    <xdr:sp macro="" textlink="">
      <xdr:nvSpPr>
        <xdr:cNvPr id="91" name="CaixaDeTexto 9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466</xdr:row>
      <xdr:rowOff>0</xdr:rowOff>
    </xdr:from>
    <xdr:ext cx="184731" cy="264560"/>
    <xdr:sp macro="" textlink="">
      <xdr:nvSpPr>
        <xdr:cNvPr id="92" name="CaixaDeTexto 9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466</xdr:row>
      <xdr:rowOff>0</xdr:rowOff>
    </xdr:from>
    <xdr:ext cx="184731" cy="264560"/>
    <xdr:sp macro="" textlink="">
      <xdr:nvSpPr>
        <xdr:cNvPr id="93" name="CaixaDeTexto 9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466</xdr:row>
      <xdr:rowOff>0</xdr:rowOff>
    </xdr:from>
    <xdr:ext cx="184731" cy="264560"/>
    <xdr:sp macro="" textlink="">
      <xdr:nvSpPr>
        <xdr:cNvPr id="94" name="CaixaDeTexto 9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466</xdr:row>
      <xdr:rowOff>0</xdr:rowOff>
    </xdr:from>
    <xdr:ext cx="184731" cy="264560"/>
    <xdr:sp macro="" textlink="">
      <xdr:nvSpPr>
        <xdr:cNvPr id="95" name="CaixaDeTexto 9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466</xdr:row>
      <xdr:rowOff>0</xdr:rowOff>
    </xdr:from>
    <xdr:ext cx="184731" cy="264560"/>
    <xdr:sp macro="" textlink="">
      <xdr:nvSpPr>
        <xdr:cNvPr id="96" name="CaixaDeTexto 9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495</xdr:row>
      <xdr:rowOff>0</xdr:rowOff>
    </xdr:from>
    <xdr:ext cx="184731" cy="264560"/>
    <xdr:sp macro="" textlink="">
      <xdr:nvSpPr>
        <xdr:cNvPr id="97" name="CaixaDeTexto 9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495</xdr:row>
      <xdr:rowOff>0</xdr:rowOff>
    </xdr:from>
    <xdr:ext cx="184731" cy="264560"/>
    <xdr:sp macro="" textlink="">
      <xdr:nvSpPr>
        <xdr:cNvPr id="98" name="CaixaDeTexto 9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495</xdr:row>
      <xdr:rowOff>0</xdr:rowOff>
    </xdr:from>
    <xdr:ext cx="184731" cy="264560"/>
    <xdr:sp macro="" textlink="">
      <xdr:nvSpPr>
        <xdr:cNvPr id="99" name="CaixaDeTexto 9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495</xdr:row>
      <xdr:rowOff>0</xdr:rowOff>
    </xdr:from>
    <xdr:ext cx="184731" cy="264560"/>
    <xdr:sp macro="" textlink="">
      <xdr:nvSpPr>
        <xdr:cNvPr id="100" name="CaixaDeTexto 9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495</xdr:row>
      <xdr:rowOff>0</xdr:rowOff>
    </xdr:from>
    <xdr:ext cx="184731" cy="264560"/>
    <xdr:sp macro="" textlink="">
      <xdr:nvSpPr>
        <xdr:cNvPr id="101" name="CaixaDeTexto 10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524</xdr:row>
      <xdr:rowOff>0</xdr:rowOff>
    </xdr:from>
    <xdr:ext cx="184731" cy="264560"/>
    <xdr:sp macro="" textlink="">
      <xdr:nvSpPr>
        <xdr:cNvPr id="102" name="CaixaDeTexto 10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524</xdr:row>
      <xdr:rowOff>0</xdr:rowOff>
    </xdr:from>
    <xdr:ext cx="184731" cy="264560"/>
    <xdr:sp macro="" textlink="">
      <xdr:nvSpPr>
        <xdr:cNvPr id="103" name="CaixaDeTexto 10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524</xdr:row>
      <xdr:rowOff>0</xdr:rowOff>
    </xdr:from>
    <xdr:ext cx="184731" cy="264560"/>
    <xdr:sp macro="" textlink="">
      <xdr:nvSpPr>
        <xdr:cNvPr id="104" name="CaixaDeTexto 10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524</xdr:row>
      <xdr:rowOff>0</xdr:rowOff>
    </xdr:from>
    <xdr:ext cx="184731" cy="264560"/>
    <xdr:sp macro="" textlink="">
      <xdr:nvSpPr>
        <xdr:cNvPr id="105" name="CaixaDeTexto 10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524</xdr:row>
      <xdr:rowOff>0</xdr:rowOff>
    </xdr:from>
    <xdr:ext cx="184731" cy="264560"/>
    <xdr:sp macro="" textlink="">
      <xdr:nvSpPr>
        <xdr:cNvPr id="106" name="CaixaDeTexto 10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553</xdr:row>
      <xdr:rowOff>0</xdr:rowOff>
    </xdr:from>
    <xdr:ext cx="184731" cy="264560"/>
    <xdr:sp macro="" textlink="">
      <xdr:nvSpPr>
        <xdr:cNvPr id="107" name="CaixaDeTexto 10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553</xdr:row>
      <xdr:rowOff>0</xdr:rowOff>
    </xdr:from>
    <xdr:ext cx="184731" cy="264560"/>
    <xdr:sp macro="" textlink="">
      <xdr:nvSpPr>
        <xdr:cNvPr id="108" name="CaixaDeTexto 10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553</xdr:row>
      <xdr:rowOff>0</xdr:rowOff>
    </xdr:from>
    <xdr:ext cx="184731" cy="264560"/>
    <xdr:sp macro="" textlink="">
      <xdr:nvSpPr>
        <xdr:cNvPr id="109" name="CaixaDeTexto 10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553</xdr:row>
      <xdr:rowOff>0</xdr:rowOff>
    </xdr:from>
    <xdr:ext cx="184731" cy="264560"/>
    <xdr:sp macro="" textlink="">
      <xdr:nvSpPr>
        <xdr:cNvPr id="110" name="CaixaDeTexto 10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553</xdr:row>
      <xdr:rowOff>0</xdr:rowOff>
    </xdr:from>
    <xdr:ext cx="184731" cy="264560"/>
    <xdr:sp macro="" textlink="">
      <xdr:nvSpPr>
        <xdr:cNvPr id="111" name="CaixaDeTexto 11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582</xdr:row>
      <xdr:rowOff>0</xdr:rowOff>
    </xdr:from>
    <xdr:ext cx="184731" cy="264560"/>
    <xdr:sp macro="" textlink="">
      <xdr:nvSpPr>
        <xdr:cNvPr id="112" name="CaixaDeTexto 11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582</xdr:row>
      <xdr:rowOff>0</xdr:rowOff>
    </xdr:from>
    <xdr:ext cx="184731" cy="264560"/>
    <xdr:sp macro="" textlink="">
      <xdr:nvSpPr>
        <xdr:cNvPr id="113" name="CaixaDeTexto 11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582</xdr:row>
      <xdr:rowOff>0</xdr:rowOff>
    </xdr:from>
    <xdr:ext cx="184731" cy="264560"/>
    <xdr:sp macro="" textlink="">
      <xdr:nvSpPr>
        <xdr:cNvPr id="114" name="CaixaDeTexto 11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582</xdr:row>
      <xdr:rowOff>0</xdr:rowOff>
    </xdr:from>
    <xdr:ext cx="184731" cy="264560"/>
    <xdr:sp macro="" textlink="">
      <xdr:nvSpPr>
        <xdr:cNvPr id="115" name="CaixaDeTexto 11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582</xdr:row>
      <xdr:rowOff>0</xdr:rowOff>
    </xdr:from>
    <xdr:ext cx="184731" cy="264560"/>
    <xdr:sp macro="" textlink="">
      <xdr:nvSpPr>
        <xdr:cNvPr id="116" name="CaixaDeTexto 11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611</xdr:row>
      <xdr:rowOff>0</xdr:rowOff>
    </xdr:from>
    <xdr:ext cx="184731" cy="264560"/>
    <xdr:sp macro="" textlink="">
      <xdr:nvSpPr>
        <xdr:cNvPr id="117" name="CaixaDeTexto 11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611</xdr:row>
      <xdr:rowOff>0</xdr:rowOff>
    </xdr:from>
    <xdr:ext cx="184731" cy="264560"/>
    <xdr:sp macro="" textlink="">
      <xdr:nvSpPr>
        <xdr:cNvPr id="118" name="CaixaDeTexto 11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611</xdr:row>
      <xdr:rowOff>0</xdr:rowOff>
    </xdr:from>
    <xdr:ext cx="184731" cy="264560"/>
    <xdr:sp macro="" textlink="">
      <xdr:nvSpPr>
        <xdr:cNvPr id="119" name="CaixaDeTexto 11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611</xdr:row>
      <xdr:rowOff>0</xdr:rowOff>
    </xdr:from>
    <xdr:ext cx="184731" cy="264560"/>
    <xdr:sp macro="" textlink="">
      <xdr:nvSpPr>
        <xdr:cNvPr id="120" name="CaixaDeTexto 11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611</xdr:row>
      <xdr:rowOff>0</xdr:rowOff>
    </xdr:from>
    <xdr:ext cx="184731" cy="264560"/>
    <xdr:sp macro="" textlink="">
      <xdr:nvSpPr>
        <xdr:cNvPr id="121" name="CaixaDeTexto 12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640</xdr:row>
      <xdr:rowOff>0</xdr:rowOff>
    </xdr:from>
    <xdr:ext cx="184731" cy="264560"/>
    <xdr:sp macro="" textlink="">
      <xdr:nvSpPr>
        <xdr:cNvPr id="122" name="CaixaDeTexto 12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640</xdr:row>
      <xdr:rowOff>0</xdr:rowOff>
    </xdr:from>
    <xdr:ext cx="184731" cy="264560"/>
    <xdr:sp macro="" textlink="">
      <xdr:nvSpPr>
        <xdr:cNvPr id="123" name="CaixaDeTexto 12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640</xdr:row>
      <xdr:rowOff>0</xdr:rowOff>
    </xdr:from>
    <xdr:ext cx="184731" cy="264560"/>
    <xdr:sp macro="" textlink="">
      <xdr:nvSpPr>
        <xdr:cNvPr id="124" name="CaixaDeTexto 12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640</xdr:row>
      <xdr:rowOff>0</xdr:rowOff>
    </xdr:from>
    <xdr:ext cx="184731" cy="264560"/>
    <xdr:sp macro="" textlink="">
      <xdr:nvSpPr>
        <xdr:cNvPr id="125" name="CaixaDeTexto 12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640</xdr:row>
      <xdr:rowOff>0</xdr:rowOff>
    </xdr:from>
    <xdr:ext cx="184731" cy="264560"/>
    <xdr:sp macro="" textlink="">
      <xdr:nvSpPr>
        <xdr:cNvPr id="126" name="CaixaDeTexto 12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669</xdr:row>
      <xdr:rowOff>0</xdr:rowOff>
    </xdr:from>
    <xdr:ext cx="184731" cy="264560"/>
    <xdr:sp macro="" textlink="">
      <xdr:nvSpPr>
        <xdr:cNvPr id="127" name="CaixaDeTexto 12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669</xdr:row>
      <xdr:rowOff>0</xdr:rowOff>
    </xdr:from>
    <xdr:ext cx="184731" cy="264560"/>
    <xdr:sp macro="" textlink="">
      <xdr:nvSpPr>
        <xdr:cNvPr id="128" name="CaixaDeTexto 12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669</xdr:row>
      <xdr:rowOff>0</xdr:rowOff>
    </xdr:from>
    <xdr:ext cx="184731" cy="264560"/>
    <xdr:sp macro="" textlink="">
      <xdr:nvSpPr>
        <xdr:cNvPr id="129" name="CaixaDeTexto 12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669</xdr:row>
      <xdr:rowOff>0</xdr:rowOff>
    </xdr:from>
    <xdr:ext cx="184731" cy="264560"/>
    <xdr:sp macro="" textlink="">
      <xdr:nvSpPr>
        <xdr:cNvPr id="130" name="CaixaDeTexto 12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669</xdr:row>
      <xdr:rowOff>0</xdr:rowOff>
    </xdr:from>
    <xdr:ext cx="184731" cy="264560"/>
    <xdr:sp macro="" textlink="">
      <xdr:nvSpPr>
        <xdr:cNvPr id="131" name="CaixaDeTexto 13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698</xdr:row>
      <xdr:rowOff>0</xdr:rowOff>
    </xdr:from>
    <xdr:ext cx="184731" cy="264560"/>
    <xdr:sp macro="" textlink="">
      <xdr:nvSpPr>
        <xdr:cNvPr id="132" name="CaixaDeTexto 13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698</xdr:row>
      <xdr:rowOff>0</xdr:rowOff>
    </xdr:from>
    <xdr:ext cx="184731" cy="264560"/>
    <xdr:sp macro="" textlink="">
      <xdr:nvSpPr>
        <xdr:cNvPr id="133" name="CaixaDeTexto 13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698</xdr:row>
      <xdr:rowOff>0</xdr:rowOff>
    </xdr:from>
    <xdr:ext cx="184731" cy="264560"/>
    <xdr:sp macro="" textlink="">
      <xdr:nvSpPr>
        <xdr:cNvPr id="134" name="CaixaDeTexto 13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698</xdr:row>
      <xdr:rowOff>0</xdr:rowOff>
    </xdr:from>
    <xdr:ext cx="184731" cy="264560"/>
    <xdr:sp macro="" textlink="">
      <xdr:nvSpPr>
        <xdr:cNvPr id="135" name="CaixaDeTexto 13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698</xdr:row>
      <xdr:rowOff>0</xdr:rowOff>
    </xdr:from>
    <xdr:ext cx="184731" cy="264560"/>
    <xdr:sp macro="" textlink="">
      <xdr:nvSpPr>
        <xdr:cNvPr id="136" name="CaixaDeTexto 13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727</xdr:row>
      <xdr:rowOff>0</xdr:rowOff>
    </xdr:from>
    <xdr:ext cx="184731" cy="264560"/>
    <xdr:sp macro="" textlink="">
      <xdr:nvSpPr>
        <xdr:cNvPr id="137" name="CaixaDeTexto 13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727</xdr:row>
      <xdr:rowOff>0</xdr:rowOff>
    </xdr:from>
    <xdr:ext cx="184731" cy="264560"/>
    <xdr:sp macro="" textlink="">
      <xdr:nvSpPr>
        <xdr:cNvPr id="138" name="CaixaDeTexto 13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727</xdr:row>
      <xdr:rowOff>0</xdr:rowOff>
    </xdr:from>
    <xdr:ext cx="184731" cy="264560"/>
    <xdr:sp macro="" textlink="">
      <xdr:nvSpPr>
        <xdr:cNvPr id="139" name="CaixaDeTexto 13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727</xdr:row>
      <xdr:rowOff>0</xdr:rowOff>
    </xdr:from>
    <xdr:ext cx="184731" cy="264560"/>
    <xdr:sp macro="" textlink="">
      <xdr:nvSpPr>
        <xdr:cNvPr id="140" name="CaixaDeTexto 13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727</xdr:row>
      <xdr:rowOff>0</xdr:rowOff>
    </xdr:from>
    <xdr:ext cx="184731" cy="264560"/>
    <xdr:sp macro="" textlink="">
      <xdr:nvSpPr>
        <xdr:cNvPr id="141" name="CaixaDeTexto 14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756</xdr:row>
      <xdr:rowOff>0</xdr:rowOff>
    </xdr:from>
    <xdr:ext cx="184731" cy="264560"/>
    <xdr:sp macro="" textlink="">
      <xdr:nvSpPr>
        <xdr:cNvPr id="142" name="CaixaDeTexto 14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756</xdr:row>
      <xdr:rowOff>0</xdr:rowOff>
    </xdr:from>
    <xdr:ext cx="184731" cy="264560"/>
    <xdr:sp macro="" textlink="">
      <xdr:nvSpPr>
        <xdr:cNvPr id="143" name="CaixaDeTexto 14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756</xdr:row>
      <xdr:rowOff>0</xdr:rowOff>
    </xdr:from>
    <xdr:ext cx="184731" cy="264560"/>
    <xdr:sp macro="" textlink="">
      <xdr:nvSpPr>
        <xdr:cNvPr id="144" name="CaixaDeTexto 14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756</xdr:row>
      <xdr:rowOff>0</xdr:rowOff>
    </xdr:from>
    <xdr:ext cx="184731" cy="264560"/>
    <xdr:sp macro="" textlink="">
      <xdr:nvSpPr>
        <xdr:cNvPr id="145" name="CaixaDeTexto 14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756</xdr:row>
      <xdr:rowOff>0</xdr:rowOff>
    </xdr:from>
    <xdr:ext cx="184731" cy="264560"/>
    <xdr:sp macro="" textlink="">
      <xdr:nvSpPr>
        <xdr:cNvPr id="146" name="CaixaDeTexto 14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785</xdr:row>
      <xdr:rowOff>0</xdr:rowOff>
    </xdr:from>
    <xdr:ext cx="184731" cy="264560"/>
    <xdr:sp macro="" textlink="">
      <xdr:nvSpPr>
        <xdr:cNvPr id="147" name="CaixaDeTexto 14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785</xdr:row>
      <xdr:rowOff>0</xdr:rowOff>
    </xdr:from>
    <xdr:ext cx="184731" cy="264560"/>
    <xdr:sp macro="" textlink="">
      <xdr:nvSpPr>
        <xdr:cNvPr id="148" name="CaixaDeTexto 14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785</xdr:row>
      <xdr:rowOff>0</xdr:rowOff>
    </xdr:from>
    <xdr:ext cx="184731" cy="264560"/>
    <xdr:sp macro="" textlink="">
      <xdr:nvSpPr>
        <xdr:cNvPr id="149" name="CaixaDeTexto 14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785</xdr:row>
      <xdr:rowOff>0</xdr:rowOff>
    </xdr:from>
    <xdr:ext cx="184731" cy="264560"/>
    <xdr:sp macro="" textlink="">
      <xdr:nvSpPr>
        <xdr:cNvPr id="150" name="CaixaDeTexto 14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785</xdr:row>
      <xdr:rowOff>0</xdr:rowOff>
    </xdr:from>
    <xdr:ext cx="184731" cy="264560"/>
    <xdr:sp macro="" textlink="">
      <xdr:nvSpPr>
        <xdr:cNvPr id="151" name="CaixaDeTexto 15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814</xdr:row>
      <xdr:rowOff>0</xdr:rowOff>
    </xdr:from>
    <xdr:ext cx="184731" cy="264560"/>
    <xdr:sp macro="" textlink="">
      <xdr:nvSpPr>
        <xdr:cNvPr id="152" name="CaixaDeTexto 15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814</xdr:row>
      <xdr:rowOff>0</xdr:rowOff>
    </xdr:from>
    <xdr:ext cx="184731" cy="264560"/>
    <xdr:sp macro="" textlink="">
      <xdr:nvSpPr>
        <xdr:cNvPr id="153" name="CaixaDeTexto 15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814</xdr:row>
      <xdr:rowOff>0</xdr:rowOff>
    </xdr:from>
    <xdr:ext cx="184731" cy="264560"/>
    <xdr:sp macro="" textlink="">
      <xdr:nvSpPr>
        <xdr:cNvPr id="154" name="CaixaDeTexto 15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814</xdr:row>
      <xdr:rowOff>0</xdr:rowOff>
    </xdr:from>
    <xdr:ext cx="184731" cy="264560"/>
    <xdr:sp macro="" textlink="">
      <xdr:nvSpPr>
        <xdr:cNvPr id="155" name="CaixaDeTexto 15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814</xdr:row>
      <xdr:rowOff>0</xdr:rowOff>
    </xdr:from>
    <xdr:ext cx="184731" cy="264560"/>
    <xdr:sp macro="" textlink="">
      <xdr:nvSpPr>
        <xdr:cNvPr id="156" name="CaixaDeTexto 15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843</xdr:row>
      <xdr:rowOff>0</xdr:rowOff>
    </xdr:from>
    <xdr:ext cx="184731" cy="264560"/>
    <xdr:sp macro="" textlink="">
      <xdr:nvSpPr>
        <xdr:cNvPr id="157" name="CaixaDeTexto 15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843</xdr:row>
      <xdr:rowOff>0</xdr:rowOff>
    </xdr:from>
    <xdr:ext cx="184731" cy="264560"/>
    <xdr:sp macro="" textlink="">
      <xdr:nvSpPr>
        <xdr:cNvPr id="158" name="CaixaDeTexto 15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843</xdr:row>
      <xdr:rowOff>0</xdr:rowOff>
    </xdr:from>
    <xdr:ext cx="184731" cy="264560"/>
    <xdr:sp macro="" textlink="">
      <xdr:nvSpPr>
        <xdr:cNvPr id="159" name="CaixaDeTexto 15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843</xdr:row>
      <xdr:rowOff>0</xdr:rowOff>
    </xdr:from>
    <xdr:ext cx="184731" cy="264560"/>
    <xdr:sp macro="" textlink="">
      <xdr:nvSpPr>
        <xdr:cNvPr id="160" name="CaixaDeTexto 15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843</xdr:row>
      <xdr:rowOff>0</xdr:rowOff>
    </xdr:from>
    <xdr:ext cx="184731" cy="264560"/>
    <xdr:sp macro="" textlink="">
      <xdr:nvSpPr>
        <xdr:cNvPr id="161" name="CaixaDeTexto 16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872</xdr:row>
      <xdr:rowOff>0</xdr:rowOff>
    </xdr:from>
    <xdr:ext cx="184731" cy="264560"/>
    <xdr:sp macro="" textlink="">
      <xdr:nvSpPr>
        <xdr:cNvPr id="162" name="CaixaDeTexto 16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872</xdr:row>
      <xdr:rowOff>0</xdr:rowOff>
    </xdr:from>
    <xdr:ext cx="184731" cy="264560"/>
    <xdr:sp macro="" textlink="">
      <xdr:nvSpPr>
        <xdr:cNvPr id="163" name="CaixaDeTexto 16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872</xdr:row>
      <xdr:rowOff>0</xdr:rowOff>
    </xdr:from>
    <xdr:ext cx="184731" cy="264560"/>
    <xdr:sp macro="" textlink="">
      <xdr:nvSpPr>
        <xdr:cNvPr id="164" name="CaixaDeTexto 16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872</xdr:row>
      <xdr:rowOff>0</xdr:rowOff>
    </xdr:from>
    <xdr:ext cx="184731" cy="264560"/>
    <xdr:sp macro="" textlink="">
      <xdr:nvSpPr>
        <xdr:cNvPr id="165" name="CaixaDeTexto 16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872</xdr:row>
      <xdr:rowOff>0</xdr:rowOff>
    </xdr:from>
    <xdr:ext cx="184731" cy="264560"/>
    <xdr:sp macro="" textlink="">
      <xdr:nvSpPr>
        <xdr:cNvPr id="166" name="CaixaDeTexto 16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901</xdr:row>
      <xdr:rowOff>0</xdr:rowOff>
    </xdr:from>
    <xdr:ext cx="184731" cy="264560"/>
    <xdr:sp macro="" textlink="">
      <xdr:nvSpPr>
        <xdr:cNvPr id="167" name="CaixaDeTexto 16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901</xdr:row>
      <xdr:rowOff>0</xdr:rowOff>
    </xdr:from>
    <xdr:ext cx="184731" cy="264560"/>
    <xdr:sp macro="" textlink="">
      <xdr:nvSpPr>
        <xdr:cNvPr id="168" name="CaixaDeTexto 16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901</xdr:row>
      <xdr:rowOff>0</xdr:rowOff>
    </xdr:from>
    <xdr:ext cx="184731" cy="264560"/>
    <xdr:sp macro="" textlink="">
      <xdr:nvSpPr>
        <xdr:cNvPr id="169" name="CaixaDeTexto 16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901</xdr:row>
      <xdr:rowOff>0</xdr:rowOff>
    </xdr:from>
    <xdr:ext cx="184731" cy="264560"/>
    <xdr:sp macro="" textlink="">
      <xdr:nvSpPr>
        <xdr:cNvPr id="170" name="CaixaDeTexto 16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901</xdr:row>
      <xdr:rowOff>0</xdr:rowOff>
    </xdr:from>
    <xdr:ext cx="184731" cy="264560"/>
    <xdr:sp macro="" textlink="">
      <xdr:nvSpPr>
        <xdr:cNvPr id="171" name="CaixaDeTexto 17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930</xdr:row>
      <xdr:rowOff>0</xdr:rowOff>
    </xdr:from>
    <xdr:ext cx="184731" cy="264560"/>
    <xdr:sp macro="" textlink="">
      <xdr:nvSpPr>
        <xdr:cNvPr id="172" name="CaixaDeTexto 17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930</xdr:row>
      <xdr:rowOff>0</xdr:rowOff>
    </xdr:from>
    <xdr:ext cx="184731" cy="264560"/>
    <xdr:sp macro="" textlink="">
      <xdr:nvSpPr>
        <xdr:cNvPr id="173" name="CaixaDeTexto 17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930</xdr:row>
      <xdr:rowOff>0</xdr:rowOff>
    </xdr:from>
    <xdr:ext cx="184731" cy="264560"/>
    <xdr:sp macro="" textlink="">
      <xdr:nvSpPr>
        <xdr:cNvPr id="174" name="CaixaDeTexto 17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930</xdr:row>
      <xdr:rowOff>0</xdr:rowOff>
    </xdr:from>
    <xdr:ext cx="184731" cy="264560"/>
    <xdr:sp macro="" textlink="">
      <xdr:nvSpPr>
        <xdr:cNvPr id="175" name="CaixaDeTexto 17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930</xdr:row>
      <xdr:rowOff>0</xdr:rowOff>
    </xdr:from>
    <xdr:ext cx="184731" cy="264560"/>
    <xdr:sp macro="" textlink="">
      <xdr:nvSpPr>
        <xdr:cNvPr id="176" name="CaixaDeTexto 17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959</xdr:row>
      <xdr:rowOff>0</xdr:rowOff>
    </xdr:from>
    <xdr:ext cx="184731" cy="264560"/>
    <xdr:sp macro="" textlink="">
      <xdr:nvSpPr>
        <xdr:cNvPr id="177" name="CaixaDeTexto 17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959</xdr:row>
      <xdr:rowOff>0</xdr:rowOff>
    </xdr:from>
    <xdr:ext cx="184731" cy="264560"/>
    <xdr:sp macro="" textlink="">
      <xdr:nvSpPr>
        <xdr:cNvPr id="178" name="CaixaDeTexto 17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959</xdr:row>
      <xdr:rowOff>0</xdr:rowOff>
    </xdr:from>
    <xdr:ext cx="184731" cy="264560"/>
    <xdr:sp macro="" textlink="">
      <xdr:nvSpPr>
        <xdr:cNvPr id="179" name="CaixaDeTexto 17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959</xdr:row>
      <xdr:rowOff>0</xdr:rowOff>
    </xdr:from>
    <xdr:ext cx="184731" cy="264560"/>
    <xdr:sp macro="" textlink="">
      <xdr:nvSpPr>
        <xdr:cNvPr id="180" name="CaixaDeTexto 17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959</xdr:row>
      <xdr:rowOff>0</xdr:rowOff>
    </xdr:from>
    <xdr:ext cx="184731" cy="264560"/>
    <xdr:sp macro="" textlink="">
      <xdr:nvSpPr>
        <xdr:cNvPr id="181" name="CaixaDeTexto 18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988</xdr:row>
      <xdr:rowOff>0</xdr:rowOff>
    </xdr:from>
    <xdr:ext cx="184731" cy="264560"/>
    <xdr:sp macro="" textlink="">
      <xdr:nvSpPr>
        <xdr:cNvPr id="182" name="CaixaDeTexto 18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988</xdr:row>
      <xdr:rowOff>0</xdr:rowOff>
    </xdr:from>
    <xdr:ext cx="184731" cy="264560"/>
    <xdr:sp macro="" textlink="">
      <xdr:nvSpPr>
        <xdr:cNvPr id="183" name="CaixaDeTexto 18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988</xdr:row>
      <xdr:rowOff>0</xdr:rowOff>
    </xdr:from>
    <xdr:ext cx="184731" cy="264560"/>
    <xdr:sp macro="" textlink="">
      <xdr:nvSpPr>
        <xdr:cNvPr id="184" name="CaixaDeTexto 18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988</xdr:row>
      <xdr:rowOff>0</xdr:rowOff>
    </xdr:from>
    <xdr:ext cx="184731" cy="264560"/>
    <xdr:sp macro="" textlink="">
      <xdr:nvSpPr>
        <xdr:cNvPr id="185" name="CaixaDeTexto 18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988</xdr:row>
      <xdr:rowOff>0</xdr:rowOff>
    </xdr:from>
    <xdr:ext cx="184731" cy="264560"/>
    <xdr:sp macro="" textlink="">
      <xdr:nvSpPr>
        <xdr:cNvPr id="186" name="CaixaDeTexto 18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1017</xdr:row>
      <xdr:rowOff>0</xdr:rowOff>
    </xdr:from>
    <xdr:ext cx="184731" cy="264560"/>
    <xdr:sp macro="" textlink="">
      <xdr:nvSpPr>
        <xdr:cNvPr id="187" name="CaixaDeTexto 18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1017</xdr:row>
      <xdr:rowOff>0</xdr:rowOff>
    </xdr:from>
    <xdr:ext cx="184731" cy="264560"/>
    <xdr:sp macro="" textlink="">
      <xdr:nvSpPr>
        <xdr:cNvPr id="188" name="CaixaDeTexto 18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1017</xdr:row>
      <xdr:rowOff>0</xdr:rowOff>
    </xdr:from>
    <xdr:ext cx="184731" cy="264560"/>
    <xdr:sp macro="" textlink="">
      <xdr:nvSpPr>
        <xdr:cNvPr id="189" name="CaixaDeTexto 18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1017</xdr:row>
      <xdr:rowOff>0</xdr:rowOff>
    </xdr:from>
    <xdr:ext cx="184731" cy="264560"/>
    <xdr:sp macro="" textlink="">
      <xdr:nvSpPr>
        <xdr:cNvPr id="190" name="CaixaDeTexto 18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1017</xdr:row>
      <xdr:rowOff>0</xdr:rowOff>
    </xdr:from>
    <xdr:ext cx="184731" cy="264560"/>
    <xdr:sp macro="" textlink="">
      <xdr:nvSpPr>
        <xdr:cNvPr id="191" name="CaixaDeTexto 19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1046</xdr:row>
      <xdr:rowOff>0</xdr:rowOff>
    </xdr:from>
    <xdr:ext cx="184731" cy="264560"/>
    <xdr:sp macro="" textlink="">
      <xdr:nvSpPr>
        <xdr:cNvPr id="192" name="CaixaDeTexto 19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1046</xdr:row>
      <xdr:rowOff>0</xdr:rowOff>
    </xdr:from>
    <xdr:ext cx="184731" cy="264560"/>
    <xdr:sp macro="" textlink="">
      <xdr:nvSpPr>
        <xdr:cNvPr id="193" name="CaixaDeTexto 19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1046</xdr:row>
      <xdr:rowOff>0</xdr:rowOff>
    </xdr:from>
    <xdr:ext cx="184731" cy="264560"/>
    <xdr:sp macro="" textlink="">
      <xdr:nvSpPr>
        <xdr:cNvPr id="194" name="CaixaDeTexto 19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1046</xdr:row>
      <xdr:rowOff>0</xdr:rowOff>
    </xdr:from>
    <xdr:ext cx="184731" cy="264560"/>
    <xdr:sp macro="" textlink="">
      <xdr:nvSpPr>
        <xdr:cNvPr id="195" name="CaixaDeTexto 19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1046</xdr:row>
      <xdr:rowOff>0</xdr:rowOff>
    </xdr:from>
    <xdr:ext cx="184731" cy="264560"/>
    <xdr:sp macro="" textlink="">
      <xdr:nvSpPr>
        <xdr:cNvPr id="196" name="CaixaDeTexto 19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1075</xdr:row>
      <xdr:rowOff>0</xdr:rowOff>
    </xdr:from>
    <xdr:ext cx="184731" cy="264560"/>
    <xdr:sp macro="" textlink="">
      <xdr:nvSpPr>
        <xdr:cNvPr id="197" name="CaixaDeTexto 19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1075</xdr:row>
      <xdr:rowOff>0</xdr:rowOff>
    </xdr:from>
    <xdr:ext cx="184731" cy="264560"/>
    <xdr:sp macro="" textlink="">
      <xdr:nvSpPr>
        <xdr:cNvPr id="198" name="CaixaDeTexto 19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1075</xdr:row>
      <xdr:rowOff>0</xdr:rowOff>
    </xdr:from>
    <xdr:ext cx="184731" cy="264560"/>
    <xdr:sp macro="" textlink="">
      <xdr:nvSpPr>
        <xdr:cNvPr id="199" name="CaixaDeTexto 19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1075</xdr:row>
      <xdr:rowOff>0</xdr:rowOff>
    </xdr:from>
    <xdr:ext cx="184731" cy="264560"/>
    <xdr:sp macro="" textlink="">
      <xdr:nvSpPr>
        <xdr:cNvPr id="200" name="CaixaDeTexto 19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1075</xdr:row>
      <xdr:rowOff>0</xdr:rowOff>
    </xdr:from>
    <xdr:ext cx="184731" cy="264560"/>
    <xdr:sp macro="" textlink="">
      <xdr:nvSpPr>
        <xdr:cNvPr id="201" name="CaixaDeTexto 20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1104</xdr:row>
      <xdr:rowOff>0</xdr:rowOff>
    </xdr:from>
    <xdr:ext cx="184731" cy="264560"/>
    <xdr:sp macro="" textlink="">
      <xdr:nvSpPr>
        <xdr:cNvPr id="202" name="CaixaDeTexto 20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1104</xdr:row>
      <xdr:rowOff>0</xdr:rowOff>
    </xdr:from>
    <xdr:ext cx="184731" cy="264560"/>
    <xdr:sp macro="" textlink="">
      <xdr:nvSpPr>
        <xdr:cNvPr id="203" name="CaixaDeTexto 20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1104</xdr:row>
      <xdr:rowOff>0</xdr:rowOff>
    </xdr:from>
    <xdr:ext cx="184731" cy="264560"/>
    <xdr:sp macro="" textlink="">
      <xdr:nvSpPr>
        <xdr:cNvPr id="204" name="CaixaDeTexto 20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1104</xdr:row>
      <xdr:rowOff>0</xdr:rowOff>
    </xdr:from>
    <xdr:ext cx="184731" cy="264560"/>
    <xdr:sp macro="" textlink="">
      <xdr:nvSpPr>
        <xdr:cNvPr id="205" name="CaixaDeTexto 20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1104</xdr:row>
      <xdr:rowOff>0</xdr:rowOff>
    </xdr:from>
    <xdr:ext cx="184731" cy="264560"/>
    <xdr:sp macro="" textlink="">
      <xdr:nvSpPr>
        <xdr:cNvPr id="206" name="CaixaDeTexto 20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1133</xdr:row>
      <xdr:rowOff>0</xdr:rowOff>
    </xdr:from>
    <xdr:ext cx="184731" cy="264560"/>
    <xdr:sp macro="" textlink="">
      <xdr:nvSpPr>
        <xdr:cNvPr id="207" name="CaixaDeTexto 20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1133</xdr:row>
      <xdr:rowOff>0</xdr:rowOff>
    </xdr:from>
    <xdr:ext cx="184731" cy="264560"/>
    <xdr:sp macro="" textlink="">
      <xdr:nvSpPr>
        <xdr:cNvPr id="208" name="CaixaDeTexto 20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1133</xdr:row>
      <xdr:rowOff>0</xdr:rowOff>
    </xdr:from>
    <xdr:ext cx="184731" cy="264560"/>
    <xdr:sp macro="" textlink="">
      <xdr:nvSpPr>
        <xdr:cNvPr id="209" name="CaixaDeTexto 20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1133</xdr:row>
      <xdr:rowOff>0</xdr:rowOff>
    </xdr:from>
    <xdr:ext cx="184731" cy="264560"/>
    <xdr:sp macro="" textlink="">
      <xdr:nvSpPr>
        <xdr:cNvPr id="210" name="CaixaDeTexto 20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1133</xdr:row>
      <xdr:rowOff>0</xdr:rowOff>
    </xdr:from>
    <xdr:ext cx="184731" cy="264560"/>
    <xdr:sp macro="" textlink="">
      <xdr:nvSpPr>
        <xdr:cNvPr id="211" name="CaixaDeTexto 21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1162</xdr:row>
      <xdr:rowOff>0</xdr:rowOff>
    </xdr:from>
    <xdr:ext cx="184731" cy="264560"/>
    <xdr:sp macro="" textlink="">
      <xdr:nvSpPr>
        <xdr:cNvPr id="212" name="CaixaDeTexto 21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1162</xdr:row>
      <xdr:rowOff>0</xdr:rowOff>
    </xdr:from>
    <xdr:ext cx="184731" cy="264560"/>
    <xdr:sp macro="" textlink="">
      <xdr:nvSpPr>
        <xdr:cNvPr id="213" name="CaixaDeTexto 21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1162</xdr:row>
      <xdr:rowOff>0</xdr:rowOff>
    </xdr:from>
    <xdr:ext cx="184731" cy="264560"/>
    <xdr:sp macro="" textlink="">
      <xdr:nvSpPr>
        <xdr:cNvPr id="214" name="CaixaDeTexto 21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1162</xdr:row>
      <xdr:rowOff>0</xdr:rowOff>
    </xdr:from>
    <xdr:ext cx="184731" cy="264560"/>
    <xdr:sp macro="" textlink="">
      <xdr:nvSpPr>
        <xdr:cNvPr id="215" name="CaixaDeTexto 21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1162</xdr:row>
      <xdr:rowOff>0</xdr:rowOff>
    </xdr:from>
    <xdr:ext cx="184731" cy="264560"/>
    <xdr:sp macro="" textlink="">
      <xdr:nvSpPr>
        <xdr:cNvPr id="216" name="CaixaDeTexto 21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1191</xdr:row>
      <xdr:rowOff>0</xdr:rowOff>
    </xdr:from>
    <xdr:ext cx="184731" cy="264560"/>
    <xdr:sp macro="" textlink="">
      <xdr:nvSpPr>
        <xdr:cNvPr id="217" name="CaixaDeTexto 21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1191</xdr:row>
      <xdr:rowOff>0</xdr:rowOff>
    </xdr:from>
    <xdr:ext cx="184731" cy="264560"/>
    <xdr:sp macro="" textlink="">
      <xdr:nvSpPr>
        <xdr:cNvPr id="218" name="CaixaDeTexto 21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1191</xdr:row>
      <xdr:rowOff>0</xdr:rowOff>
    </xdr:from>
    <xdr:ext cx="184731" cy="264560"/>
    <xdr:sp macro="" textlink="">
      <xdr:nvSpPr>
        <xdr:cNvPr id="219" name="CaixaDeTexto 21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1191</xdr:row>
      <xdr:rowOff>0</xdr:rowOff>
    </xdr:from>
    <xdr:ext cx="184731" cy="264560"/>
    <xdr:sp macro="" textlink="">
      <xdr:nvSpPr>
        <xdr:cNvPr id="220" name="CaixaDeTexto 21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1191</xdr:row>
      <xdr:rowOff>0</xdr:rowOff>
    </xdr:from>
    <xdr:ext cx="184731" cy="264560"/>
    <xdr:sp macro="" textlink="">
      <xdr:nvSpPr>
        <xdr:cNvPr id="221" name="CaixaDeTexto 22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1220</xdr:row>
      <xdr:rowOff>0</xdr:rowOff>
    </xdr:from>
    <xdr:ext cx="184731" cy="264560"/>
    <xdr:sp macro="" textlink="">
      <xdr:nvSpPr>
        <xdr:cNvPr id="222" name="CaixaDeTexto 22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1220</xdr:row>
      <xdr:rowOff>0</xdr:rowOff>
    </xdr:from>
    <xdr:ext cx="184731" cy="264560"/>
    <xdr:sp macro="" textlink="">
      <xdr:nvSpPr>
        <xdr:cNvPr id="223" name="CaixaDeTexto 22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1220</xdr:row>
      <xdr:rowOff>0</xdr:rowOff>
    </xdr:from>
    <xdr:ext cx="184731" cy="264560"/>
    <xdr:sp macro="" textlink="">
      <xdr:nvSpPr>
        <xdr:cNvPr id="224" name="CaixaDeTexto 22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1220</xdr:row>
      <xdr:rowOff>0</xdr:rowOff>
    </xdr:from>
    <xdr:ext cx="184731" cy="264560"/>
    <xdr:sp macro="" textlink="">
      <xdr:nvSpPr>
        <xdr:cNvPr id="225" name="CaixaDeTexto 22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1220</xdr:row>
      <xdr:rowOff>0</xdr:rowOff>
    </xdr:from>
    <xdr:ext cx="184731" cy="264560"/>
    <xdr:sp macro="" textlink="">
      <xdr:nvSpPr>
        <xdr:cNvPr id="226" name="CaixaDeTexto 22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1249</xdr:row>
      <xdr:rowOff>0</xdr:rowOff>
    </xdr:from>
    <xdr:ext cx="184731" cy="264560"/>
    <xdr:sp macro="" textlink="">
      <xdr:nvSpPr>
        <xdr:cNvPr id="227" name="CaixaDeTexto 22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1249</xdr:row>
      <xdr:rowOff>0</xdr:rowOff>
    </xdr:from>
    <xdr:ext cx="184731" cy="264560"/>
    <xdr:sp macro="" textlink="">
      <xdr:nvSpPr>
        <xdr:cNvPr id="228" name="CaixaDeTexto 22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1249</xdr:row>
      <xdr:rowOff>0</xdr:rowOff>
    </xdr:from>
    <xdr:ext cx="184731" cy="264560"/>
    <xdr:sp macro="" textlink="">
      <xdr:nvSpPr>
        <xdr:cNvPr id="229" name="CaixaDeTexto 22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1249</xdr:row>
      <xdr:rowOff>0</xdr:rowOff>
    </xdr:from>
    <xdr:ext cx="184731" cy="264560"/>
    <xdr:sp macro="" textlink="">
      <xdr:nvSpPr>
        <xdr:cNvPr id="230" name="CaixaDeTexto 22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1249</xdr:row>
      <xdr:rowOff>0</xdr:rowOff>
    </xdr:from>
    <xdr:ext cx="184731" cy="264560"/>
    <xdr:sp macro="" textlink="">
      <xdr:nvSpPr>
        <xdr:cNvPr id="231" name="CaixaDeTexto 23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1278</xdr:row>
      <xdr:rowOff>0</xdr:rowOff>
    </xdr:from>
    <xdr:ext cx="184731" cy="264560"/>
    <xdr:sp macro="" textlink="">
      <xdr:nvSpPr>
        <xdr:cNvPr id="232" name="CaixaDeTexto 23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1278</xdr:row>
      <xdr:rowOff>0</xdr:rowOff>
    </xdr:from>
    <xdr:ext cx="184731" cy="264560"/>
    <xdr:sp macro="" textlink="">
      <xdr:nvSpPr>
        <xdr:cNvPr id="233" name="CaixaDeTexto 23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1278</xdr:row>
      <xdr:rowOff>0</xdr:rowOff>
    </xdr:from>
    <xdr:ext cx="184731" cy="264560"/>
    <xdr:sp macro="" textlink="">
      <xdr:nvSpPr>
        <xdr:cNvPr id="234" name="CaixaDeTexto 23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1278</xdr:row>
      <xdr:rowOff>0</xdr:rowOff>
    </xdr:from>
    <xdr:ext cx="184731" cy="264560"/>
    <xdr:sp macro="" textlink="">
      <xdr:nvSpPr>
        <xdr:cNvPr id="235" name="CaixaDeTexto 23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1278</xdr:row>
      <xdr:rowOff>0</xdr:rowOff>
    </xdr:from>
    <xdr:ext cx="184731" cy="264560"/>
    <xdr:sp macro="" textlink="">
      <xdr:nvSpPr>
        <xdr:cNvPr id="236" name="CaixaDeTexto 23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1307</xdr:row>
      <xdr:rowOff>0</xdr:rowOff>
    </xdr:from>
    <xdr:ext cx="184731" cy="264560"/>
    <xdr:sp macro="" textlink="">
      <xdr:nvSpPr>
        <xdr:cNvPr id="237" name="CaixaDeTexto 23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1307</xdr:row>
      <xdr:rowOff>0</xdr:rowOff>
    </xdr:from>
    <xdr:ext cx="184731" cy="264560"/>
    <xdr:sp macro="" textlink="">
      <xdr:nvSpPr>
        <xdr:cNvPr id="238" name="CaixaDeTexto 23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1307</xdr:row>
      <xdr:rowOff>0</xdr:rowOff>
    </xdr:from>
    <xdr:ext cx="184731" cy="264560"/>
    <xdr:sp macro="" textlink="">
      <xdr:nvSpPr>
        <xdr:cNvPr id="239" name="CaixaDeTexto 23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1307</xdr:row>
      <xdr:rowOff>0</xdr:rowOff>
    </xdr:from>
    <xdr:ext cx="184731" cy="264560"/>
    <xdr:sp macro="" textlink="">
      <xdr:nvSpPr>
        <xdr:cNvPr id="240" name="CaixaDeTexto 23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1307</xdr:row>
      <xdr:rowOff>0</xdr:rowOff>
    </xdr:from>
    <xdr:ext cx="184731" cy="264560"/>
    <xdr:sp macro="" textlink="">
      <xdr:nvSpPr>
        <xdr:cNvPr id="241" name="CaixaDeTexto 24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1336</xdr:row>
      <xdr:rowOff>0</xdr:rowOff>
    </xdr:from>
    <xdr:ext cx="184731" cy="264560"/>
    <xdr:sp macro="" textlink="">
      <xdr:nvSpPr>
        <xdr:cNvPr id="242" name="CaixaDeTexto 24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1336</xdr:row>
      <xdr:rowOff>0</xdr:rowOff>
    </xdr:from>
    <xdr:ext cx="184731" cy="264560"/>
    <xdr:sp macro="" textlink="">
      <xdr:nvSpPr>
        <xdr:cNvPr id="243" name="CaixaDeTexto 24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1336</xdr:row>
      <xdr:rowOff>0</xdr:rowOff>
    </xdr:from>
    <xdr:ext cx="184731" cy="264560"/>
    <xdr:sp macro="" textlink="">
      <xdr:nvSpPr>
        <xdr:cNvPr id="244" name="CaixaDeTexto 24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1336</xdr:row>
      <xdr:rowOff>0</xdr:rowOff>
    </xdr:from>
    <xdr:ext cx="184731" cy="264560"/>
    <xdr:sp macro="" textlink="">
      <xdr:nvSpPr>
        <xdr:cNvPr id="245" name="CaixaDeTexto 24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1336</xdr:row>
      <xdr:rowOff>0</xdr:rowOff>
    </xdr:from>
    <xdr:ext cx="184731" cy="264560"/>
    <xdr:sp macro="" textlink="">
      <xdr:nvSpPr>
        <xdr:cNvPr id="246" name="CaixaDeTexto 24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1365</xdr:row>
      <xdr:rowOff>0</xdr:rowOff>
    </xdr:from>
    <xdr:ext cx="184731" cy="264560"/>
    <xdr:sp macro="" textlink="">
      <xdr:nvSpPr>
        <xdr:cNvPr id="247" name="CaixaDeTexto 24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1365</xdr:row>
      <xdr:rowOff>0</xdr:rowOff>
    </xdr:from>
    <xdr:ext cx="184731" cy="264560"/>
    <xdr:sp macro="" textlink="">
      <xdr:nvSpPr>
        <xdr:cNvPr id="248" name="CaixaDeTexto 24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1365</xdr:row>
      <xdr:rowOff>0</xdr:rowOff>
    </xdr:from>
    <xdr:ext cx="184731" cy="264560"/>
    <xdr:sp macro="" textlink="">
      <xdr:nvSpPr>
        <xdr:cNvPr id="249" name="CaixaDeTexto 24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1365</xdr:row>
      <xdr:rowOff>0</xdr:rowOff>
    </xdr:from>
    <xdr:ext cx="184731" cy="264560"/>
    <xdr:sp macro="" textlink="">
      <xdr:nvSpPr>
        <xdr:cNvPr id="250" name="CaixaDeTexto 24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1365</xdr:row>
      <xdr:rowOff>0</xdr:rowOff>
    </xdr:from>
    <xdr:ext cx="184731" cy="264560"/>
    <xdr:sp macro="" textlink="">
      <xdr:nvSpPr>
        <xdr:cNvPr id="251" name="CaixaDeTexto 25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1394</xdr:row>
      <xdr:rowOff>0</xdr:rowOff>
    </xdr:from>
    <xdr:ext cx="184731" cy="264560"/>
    <xdr:sp macro="" textlink="">
      <xdr:nvSpPr>
        <xdr:cNvPr id="252" name="CaixaDeTexto 25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1394</xdr:row>
      <xdr:rowOff>0</xdr:rowOff>
    </xdr:from>
    <xdr:ext cx="184731" cy="264560"/>
    <xdr:sp macro="" textlink="">
      <xdr:nvSpPr>
        <xdr:cNvPr id="253" name="CaixaDeTexto 25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1394</xdr:row>
      <xdr:rowOff>0</xdr:rowOff>
    </xdr:from>
    <xdr:ext cx="184731" cy="264560"/>
    <xdr:sp macro="" textlink="">
      <xdr:nvSpPr>
        <xdr:cNvPr id="254" name="CaixaDeTexto 25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1394</xdr:row>
      <xdr:rowOff>0</xdr:rowOff>
    </xdr:from>
    <xdr:ext cx="184731" cy="264560"/>
    <xdr:sp macro="" textlink="">
      <xdr:nvSpPr>
        <xdr:cNvPr id="255" name="CaixaDeTexto 25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1394</xdr:row>
      <xdr:rowOff>0</xdr:rowOff>
    </xdr:from>
    <xdr:ext cx="184731" cy="264560"/>
    <xdr:sp macro="" textlink="">
      <xdr:nvSpPr>
        <xdr:cNvPr id="256" name="CaixaDeTexto 25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1423</xdr:row>
      <xdr:rowOff>0</xdr:rowOff>
    </xdr:from>
    <xdr:ext cx="184731" cy="264560"/>
    <xdr:sp macro="" textlink="">
      <xdr:nvSpPr>
        <xdr:cNvPr id="257" name="CaixaDeTexto 25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1423</xdr:row>
      <xdr:rowOff>0</xdr:rowOff>
    </xdr:from>
    <xdr:ext cx="184731" cy="264560"/>
    <xdr:sp macro="" textlink="">
      <xdr:nvSpPr>
        <xdr:cNvPr id="258" name="CaixaDeTexto 25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1423</xdr:row>
      <xdr:rowOff>0</xdr:rowOff>
    </xdr:from>
    <xdr:ext cx="184731" cy="264560"/>
    <xdr:sp macro="" textlink="">
      <xdr:nvSpPr>
        <xdr:cNvPr id="259" name="CaixaDeTexto 25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1423</xdr:row>
      <xdr:rowOff>0</xdr:rowOff>
    </xdr:from>
    <xdr:ext cx="184731" cy="264560"/>
    <xdr:sp macro="" textlink="">
      <xdr:nvSpPr>
        <xdr:cNvPr id="260" name="CaixaDeTexto 25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1423</xdr:row>
      <xdr:rowOff>0</xdr:rowOff>
    </xdr:from>
    <xdr:ext cx="184731" cy="264560"/>
    <xdr:sp macro="" textlink="">
      <xdr:nvSpPr>
        <xdr:cNvPr id="261" name="CaixaDeTexto 26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1452</xdr:row>
      <xdr:rowOff>0</xdr:rowOff>
    </xdr:from>
    <xdr:ext cx="184731" cy="264560"/>
    <xdr:sp macro="" textlink="">
      <xdr:nvSpPr>
        <xdr:cNvPr id="262" name="CaixaDeTexto 26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1452</xdr:row>
      <xdr:rowOff>0</xdr:rowOff>
    </xdr:from>
    <xdr:ext cx="184731" cy="264560"/>
    <xdr:sp macro="" textlink="">
      <xdr:nvSpPr>
        <xdr:cNvPr id="263" name="CaixaDeTexto 26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1452</xdr:row>
      <xdr:rowOff>0</xdr:rowOff>
    </xdr:from>
    <xdr:ext cx="184731" cy="264560"/>
    <xdr:sp macro="" textlink="">
      <xdr:nvSpPr>
        <xdr:cNvPr id="264" name="CaixaDeTexto 26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1452</xdr:row>
      <xdr:rowOff>0</xdr:rowOff>
    </xdr:from>
    <xdr:ext cx="184731" cy="264560"/>
    <xdr:sp macro="" textlink="">
      <xdr:nvSpPr>
        <xdr:cNvPr id="265" name="CaixaDeTexto 26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1452</xdr:row>
      <xdr:rowOff>0</xdr:rowOff>
    </xdr:from>
    <xdr:ext cx="184731" cy="264560"/>
    <xdr:sp macro="" textlink="">
      <xdr:nvSpPr>
        <xdr:cNvPr id="266" name="CaixaDeTexto 26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1481</xdr:row>
      <xdr:rowOff>0</xdr:rowOff>
    </xdr:from>
    <xdr:ext cx="184731" cy="264560"/>
    <xdr:sp macro="" textlink="">
      <xdr:nvSpPr>
        <xdr:cNvPr id="267" name="CaixaDeTexto 266"/>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1481</xdr:row>
      <xdr:rowOff>0</xdr:rowOff>
    </xdr:from>
    <xdr:ext cx="184731" cy="264560"/>
    <xdr:sp macro="" textlink="">
      <xdr:nvSpPr>
        <xdr:cNvPr id="268" name="CaixaDeTexto 267"/>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1481</xdr:row>
      <xdr:rowOff>0</xdr:rowOff>
    </xdr:from>
    <xdr:ext cx="184731" cy="264560"/>
    <xdr:sp macro="" textlink="">
      <xdr:nvSpPr>
        <xdr:cNvPr id="269" name="CaixaDeTexto 268"/>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1481</xdr:row>
      <xdr:rowOff>0</xdr:rowOff>
    </xdr:from>
    <xdr:ext cx="184731" cy="264560"/>
    <xdr:sp macro="" textlink="">
      <xdr:nvSpPr>
        <xdr:cNvPr id="270" name="CaixaDeTexto 269"/>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1481</xdr:row>
      <xdr:rowOff>0</xdr:rowOff>
    </xdr:from>
    <xdr:ext cx="184731" cy="264560"/>
    <xdr:sp macro="" textlink="">
      <xdr:nvSpPr>
        <xdr:cNvPr id="271" name="CaixaDeTexto 270"/>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1510</xdr:row>
      <xdr:rowOff>0</xdr:rowOff>
    </xdr:from>
    <xdr:ext cx="184731" cy="264560"/>
    <xdr:sp macro="" textlink="">
      <xdr:nvSpPr>
        <xdr:cNvPr id="272" name="CaixaDeTexto 271"/>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1510</xdr:row>
      <xdr:rowOff>0</xdr:rowOff>
    </xdr:from>
    <xdr:ext cx="184731" cy="264560"/>
    <xdr:sp macro="" textlink="">
      <xdr:nvSpPr>
        <xdr:cNvPr id="273" name="CaixaDeTexto 272"/>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1510</xdr:row>
      <xdr:rowOff>0</xdr:rowOff>
    </xdr:from>
    <xdr:ext cx="184731" cy="264560"/>
    <xdr:sp macro="" textlink="">
      <xdr:nvSpPr>
        <xdr:cNvPr id="274" name="CaixaDeTexto 273"/>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1510</xdr:row>
      <xdr:rowOff>0</xdr:rowOff>
    </xdr:from>
    <xdr:ext cx="184731" cy="264560"/>
    <xdr:sp macro="" textlink="">
      <xdr:nvSpPr>
        <xdr:cNvPr id="275" name="CaixaDeTexto 274"/>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0</xdr:colOff>
      <xdr:row>1510</xdr:row>
      <xdr:rowOff>0</xdr:rowOff>
    </xdr:from>
    <xdr:ext cx="184731" cy="264560"/>
    <xdr:sp macro="" textlink="">
      <xdr:nvSpPr>
        <xdr:cNvPr id="276" name="CaixaDeTexto 275"/>
        <xdr:cNvSpPr txBox="1"/>
      </xdr:nvSpPr>
      <xdr:spPr>
        <a:xfrm>
          <a:off x="52768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2</xdr:col>
      <xdr:colOff>219074</xdr:colOff>
      <xdr:row>1</xdr:row>
      <xdr:rowOff>53629</xdr:rowOff>
    </xdr:from>
    <xdr:to>
      <xdr:col>9</xdr:col>
      <xdr:colOff>133350</xdr:colOff>
      <xdr:row>8</xdr:row>
      <xdr:rowOff>228393</xdr:rowOff>
    </xdr:to>
    <xdr:pic>
      <xdr:nvPicPr>
        <xdr:cNvPr id="278" name="Imagem 277" descr="imagem.bmp"/>
        <xdr:cNvPicPr>
          <a:picLocks noChangeAspect="1"/>
        </xdr:cNvPicPr>
      </xdr:nvPicPr>
      <xdr:blipFill>
        <a:blip xmlns:r="http://schemas.openxmlformats.org/officeDocument/2006/relationships" r:embed="rId1"/>
        <a:stretch>
          <a:fillRect/>
        </a:stretch>
      </xdr:blipFill>
      <xdr:spPr>
        <a:xfrm>
          <a:off x="2409824" y="244129"/>
          <a:ext cx="4724401" cy="14892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0</xdr:colOff>
      <xdr:row>7</xdr:row>
      <xdr:rowOff>85725</xdr:rowOff>
    </xdr:from>
    <xdr:ext cx="184731" cy="264560"/>
    <xdr:sp macro="" textlink="">
      <xdr:nvSpPr>
        <xdr:cNvPr id="2" name="CaixaDeTexto 1"/>
        <xdr:cNvSpPr txBox="1"/>
      </xdr:nvSpPr>
      <xdr:spPr>
        <a:xfrm>
          <a:off x="5905500" y="14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9</xdr:row>
      <xdr:rowOff>0</xdr:rowOff>
    </xdr:from>
    <xdr:ext cx="184731" cy="264560"/>
    <xdr:sp macro="" textlink="">
      <xdr:nvSpPr>
        <xdr:cNvPr id="3" name="CaixaDeTexto 2"/>
        <xdr:cNvSpPr txBox="1"/>
      </xdr:nvSpPr>
      <xdr:spPr>
        <a:xfrm>
          <a:off x="590550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9</xdr:row>
      <xdr:rowOff>0</xdr:rowOff>
    </xdr:from>
    <xdr:ext cx="184731" cy="264560"/>
    <xdr:sp macro="" textlink="">
      <xdr:nvSpPr>
        <xdr:cNvPr id="4" name="CaixaDeTexto 3"/>
        <xdr:cNvSpPr txBox="1"/>
      </xdr:nvSpPr>
      <xdr:spPr>
        <a:xfrm>
          <a:off x="590550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14</xdr:row>
      <xdr:rowOff>0</xdr:rowOff>
    </xdr:from>
    <xdr:ext cx="184731" cy="264560"/>
    <xdr:sp macro="" textlink="">
      <xdr:nvSpPr>
        <xdr:cNvPr id="5" name="CaixaDeTexto 4"/>
        <xdr:cNvSpPr txBox="1"/>
      </xdr:nvSpPr>
      <xdr:spPr>
        <a:xfrm>
          <a:off x="5972175" y="1005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63</xdr:row>
      <xdr:rowOff>85725</xdr:rowOff>
    </xdr:from>
    <xdr:ext cx="184731" cy="264560"/>
    <xdr:sp macro="" textlink="">
      <xdr:nvSpPr>
        <xdr:cNvPr id="7" name="CaixaDeTexto 6"/>
        <xdr:cNvSpPr txBox="1"/>
      </xdr:nvSpPr>
      <xdr:spPr>
        <a:xfrm>
          <a:off x="5972175" y="2689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157</xdr:row>
      <xdr:rowOff>85725</xdr:rowOff>
    </xdr:from>
    <xdr:ext cx="184731" cy="264560"/>
    <xdr:sp macro="" textlink="">
      <xdr:nvSpPr>
        <xdr:cNvPr id="9" name="CaixaDeTexto 8"/>
        <xdr:cNvSpPr txBox="1"/>
      </xdr:nvSpPr>
      <xdr:spPr>
        <a:xfrm>
          <a:off x="5972175" y="4531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407</xdr:row>
      <xdr:rowOff>85725</xdr:rowOff>
    </xdr:from>
    <xdr:ext cx="184731" cy="264560"/>
    <xdr:sp macro="" textlink="">
      <xdr:nvSpPr>
        <xdr:cNvPr id="13" name="CaixaDeTexto 12"/>
        <xdr:cNvSpPr txBox="1"/>
      </xdr:nvSpPr>
      <xdr:spPr>
        <a:xfrm>
          <a:off x="5972175" y="946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xdr:row>
      <xdr:rowOff>85725</xdr:rowOff>
    </xdr:from>
    <xdr:ext cx="184731" cy="264560"/>
    <xdr:sp macro="" textlink="">
      <xdr:nvSpPr>
        <xdr:cNvPr id="16" name="CaixaDeTexto 15"/>
        <xdr:cNvSpPr txBox="1"/>
      </xdr:nvSpPr>
      <xdr:spPr>
        <a:xfrm>
          <a:off x="66008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xdr:row>
      <xdr:rowOff>85725</xdr:rowOff>
    </xdr:from>
    <xdr:ext cx="184731" cy="264560"/>
    <xdr:sp macro="" textlink="">
      <xdr:nvSpPr>
        <xdr:cNvPr id="17" name="CaixaDeTexto 16"/>
        <xdr:cNvSpPr txBox="1"/>
      </xdr:nvSpPr>
      <xdr:spPr>
        <a:xfrm>
          <a:off x="66008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xdr:row>
      <xdr:rowOff>85725</xdr:rowOff>
    </xdr:from>
    <xdr:ext cx="184731" cy="264560"/>
    <xdr:sp macro="" textlink="">
      <xdr:nvSpPr>
        <xdr:cNvPr id="18" name="CaixaDeTexto 17"/>
        <xdr:cNvSpPr txBox="1"/>
      </xdr:nvSpPr>
      <xdr:spPr>
        <a:xfrm>
          <a:off x="66008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xdr:row>
      <xdr:rowOff>0</xdr:rowOff>
    </xdr:from>
    <xdr:ext cx="184731" cy="264560"/>
    <xdr:sp macro="" textlink="">
      <xdr:nvSpPr>
        <xdr:cNvPr id="19" name="CaixaDeTexto 18"/>
        <xdr:cNvSpPr txBox="1"/>
      </xdr:nvSpPr>
      <xdr:spPr>
        <a:xfrm>
          <a:off x="66008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7</xdr:col>
      <xdr:colOff>190500</xdr:colOff>
      <xdr:row>2</xdr:row>
      <xdr:rowOff>83345</xdr:rowOff>
    </xdr:from>
    <xdr:to>
      <xdr:col>8</xdr:col>
      <xdr:colOff>148758</xdr:colOff>
      <xdr:row>5</xdr:row>
      <xdr:rowOff>57150</xdr:rowOff>
    </xdr:to>
    <xdr:pic>
      <xdr:nvPicPr>
        <xdr:cNvPr id="22" name="Imagem 21" descr="Brasao Rondonia.jpg"/>
        <xdr:cNvPicPr>
          <a:picLocks noChangeAspect="1"/>
        </xdr:cNvPicPr>
      </xdr:nvPicPr>
      <xdr:blipFill>
        <a:blip xmlns:r="http://schemas.openxmlformats.org/officeDocument/2006/relationships" r:embed="rId1" cstate="print"/>
        <a:stretch>
          <a:fillRect/>
        </a:stretch>
      </xdr:blipFill>
      <xdr:spPr>
        <a:xfrm>
          <a:off x="6629400" y="473870"/>
          <a:ext cx="596433" cy="5738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239122</xdr:colOff>
      <xdr:row>2</xdr:row>
      <xdr:rowOff>95251</xdr:rowOff>
    </xdr:from>
    <xdr:to>
      <xdr:col>4</xdr:col>
      <xdr:colOff>295275</xdr:colOff>
      <xdr:row>5</xdr:row>
      <xdr:rowOff>46057</xdr:rowOff>
    </xdr:to>
    <xdr:pic>
      <xdr:nvPicPr>
        <xdr:cNvPr id="21" name="Imagem 20"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258422" y="485776"/>
          <a:ext cx="608603" cy="55088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742950</xdr:colOff>
      <xdr:row>1</xdr:row>
      <xdr:rowOff>0</xdr:rowOff>
    </xdr:from>
    <xdr:to>
      <xdr:col>11</xdr:col>
      <xdr:colOff>0</xdr:colOff>
      <xdr:row>4</xdr:row>
      <xdr:rowOff>66675</xdr:rowOff>
    </xdr:to>
    <xdr:pic>
      <xdr:nvPicPr>
        <xdr:cNvPr id="2" name="Imagem 1" descr="LOGO DETRAN PLÁSTICA.jpg"/>
        <xdr:cNvPicPr>
          <a:picLocks noChangeAspect="1"/>
        </xdr:cNvPicPr>
      </xdr:nvPicPr>
      <xdr:blipFill>
        <a:blip xmlns:r="http://schemas.openxmlformats.org/officeDocument/2006/relationships" r:embed="rId1"/>
        <a:srcRect/>
        <a:stretch>
          <a:fillRect/>
        </a:stretch>
      </xdr:blipFill>
      <xdr:spPr bwMode="auto">
        <a:xfrm>
          <a:off x="3667125" y="323850"/>
          <a:ext cx="0" cy="6762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3</xdr:col>
      <xdr:colOff>542925</xdr:colOff>
      <xdr:row>4</xdr:row>
      <xdr:rowOff>18275</xdr:rowOff>
    </xdr:from>
    <xdr:to>
      <xdr:col>4</xdr:col>
      <xdr:colOff>0</xdr:colOff>
      <xdr:row>6</xdr:row>
      <xdr:rowOff>197671</xdr:rowOff>
    </xdr:to>
    <xdr:pic>
      <xdr:nvPicPr>
        <xdr:cNvPr id="3" name="Imagem 2"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743200" y="789800"/>
          <a:ext cx="609600" cy="57944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3</xdr:col>
      <xdr:colOff>533400</xdr:colOff>
      <xdr:row>25</xdr:row>
      <xdr:rowOff>0</xdr:rowOff>
    </xdr:from>
    <xdr:to>
      <xdr:col>15</xdr:col>
      <xdr:colOff>228600</xdr:colOff>
      <xdr:row>38</xdr:row>
      <xdr:rowOff>104775</xdr:rowOff>
    </xdr:to>
    <xdr:graphicFrame macro="">
      <xdr:nvGraphicFramePr>
        <xdr:cNvPr id="1237436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104775</xdr:colOff>
      <xdr:row>4</xdr:row>
      <xdr:rowOff>1</xdr:rowOff>
    </xdr:from>
    <xdr:to>
      <xdr:col>15</xdr:col>
      <xdr:colOff>338033</xdr:colOff>
      <xdr:row>7</xdr:row>
      <xdr:rowOff>57150</xdr:rowOff>
    </xdr:to>
    <xdr:pic>
      <xdr:nvPicPr>
        <xdr:cNvPr id="5" name="Imagem 4" descr="Brasao Rondonia.jpg"/>
        <xdr:cNvPicPr>
          <a:picLocks noChangeAspect="1"/>
        </xdr:cNvPicPr>
      </xdr:nvPicPr>
      <xdr:blipFill>
        <a:blip xmlns:r="http://schemas.openxmlformats.org/officeDocument/2006/relationships" r:embed="rId4" cstate="print"/>
        <a:stretch>
          <a:fillRect/>
        </a:stretch>
      </xdr:blipFill>
      <xdr:spPr>
        <a:xfrm>
          <a:off x="7077075" y="771526"/>
          <a:ext cx="595208" cy="65722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3</xdr:col>
      <xdr:colOff>504825</xdr:colOff>
      <xdr:row>43</xdr:row>
      <xdr:rowOff>66675</xdr:rowOff>
    </xdr:from>
    <xdr:to>
      <xdr:col>16</xdr:col>
      <xdr:colOff>152400</xdr:colOff>
      <xdr:row>57</xdr:row>
      <xdr:rowOff>9525</xdr:rowOff>
    </xdr:to>
    <xdr:graphicFrame macro="">
      <xdr:nvGraphicFramePr>
        <xdr:cNvPr id="123743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39</xdr:row>
      <xdr:rowOff>47625</xdr:rowOff>
    </xdr:from>
    <xdr:to>
      <xdr:col>17</xdr:col>
      <xdr:colOff>47625</xdr:colOff>
      <xdr:row>55</xdr:row>
      <xdr:rowOff>142875</xdr:rowOff>
    </xdr:to>
    <xdr:graphicFrame macro="">
      <xdr:nvGraphicFramePr>
        <xdr:cNvPr id="1530987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777699</xdr:colOff>
      <xdr:row>3</xdr:row>
      <xdr:rowOff>171450</xdr:rowOff>
    </xdr:from>
    <xdr:to>
      <xdr:col>3</xdr:col>
      <xdr:colOff>103489</xdr:colOff>
      <xdr:row>7</xdr:row>
      <xdr:rowOff>9525</xdr:rowOff>
    </xdr:to>
    <xdr:pic>
      <xdr:nvPicPr>
        <xdr:cNvPr id="4" name="Imagem 3"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415999" y="723900"/>
          <a:ext cx="640240" cy="609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13</xdr:col>
      <xdr:colOff>100386</xdr:colOff>
      <xdr:row>3</xdr:row>
      <xdr:rowOff>161926</xdr:rowOff>
    </xdr:from>
    <xdr:to>
      <xdr:col>14</xdr:col>
      <xdr:colOff>257176</xdr:colOff>
      <xdr:row>6</xdr:row>
      <xdr:rowOff>171450</xdr:rowOff>
    </xdr:to>
    <xdr:pic>
      <xdr:nvPicPr>
        <xdr:cNvPr id="5" name="Imagem 4" descr="Brasao Rondonia.jpg"/>
        <xdr:cNvPicPr>
          <a:picLocks noChangeAspect="1"/>
        </xdr:cNvPicPr>
      </xdr:nvPicPr>
      <xdr:blipFill>
        <a:blip xmlns:r="http://schemas.openxmlformats.org/officeDocument/2006/relationships" r:embed="rId3" cstate="print"/>
        <a:stretch>
          <a:fillRect/>
        </a:stretch>
      </xdr:blipFill>
      <xdr:spPr>
        <a:xfrm>
          <a:off x="7244136" y="714376"/>
          <a:ext cx="556840" cy="6000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1</xdr:col>
      <xdr:colOff>1352550</xdr:colOff>
      <xdr:row>57</xdr:row>
      <xdr:rowOff>76200</xdr:rowOff>
    </xdr:from>
    <xdr:to>
      <xdr:col>17</xdr:col>
      <xdr:colOff>9525</xdr:colOff>
      <xdr:row>70</xdr:row>
      <xdr:rowOff>57150</xdr:rowOff>
    </xdr:to>
    <xdr:graphicFrame macro="">
      <xdr:nvGraphicFramePr>
        <xdr:cNvPr id="15309880"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304800</xdr:colOff>
      <xdr:row>739</xdr:row>
      <xdr:rowOff>19050</xdr:rowOff>
    </xdr:from>
    <xdr:to>
      <xdr:col>14</xdr:col>
      <xdr:colOff>95250</xdr:colOff>
      <xdr:row>753</xdr:row>
      <xdr:rowOff>95250</xdr:rowOff>
    </xdr:to>
    <xdr:graphicFrame macro="">
      <xdr:nvGraphicFramePr>
        <xdr:cNvPr id="554757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742950</xdr:colOff>
      <xdr:row>755</xdr:row>
      <xdr:rowOff>180975</xdr:rowOff>
    </xdr:from>
    <xdr:to>
      <xdr:col>14</xdr:col>
      <xdr:colOff>333375</xdr:colOff>
      <xdr:row>770</xdr:row>
      <xdr:rowOff>66675</xdr:rowOff>
    </xdr:to>
    <xdr:graphicFrame macro="">
      <xdr:nvGraphicFramePr>
        <xdr:cNvPr id="554758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57150</xdr:colOff>
      <xdr:row>1</xdr:row>
      <xdr:rowOff>171450</xdr:rowOff>
    </xdr:from>
    <xdr:to>
      <xdr:col>16</xdr:col>
      <xdr:colOff>465960</xdr:colOff>
      <xdr:row>9</xdr:row>
      <xdr:rowOff>18875</xdr:rowOff>
    </xdr:to>
    <xdr:pic>
      <xdr:nvPicPr>
        <xdr:cNvPr id="5" name="Imagem 4" descr="imagem7.bmp"/>
        <xdr:cNvPicPr>
          <a:picLocks noChangeAspect="1"/>
        </xdr:cNvPicPr>
      </xdr:nvPicPr>
      <xdr:blipFill>
        <a:blip xmlns:r="http://schemas.openxmlformats.org/officeDocument/2006/relationships" r:embed="rId3"/>
        <a:stretch>
          <a:fillRect/>
        </a:stretch>
      </xdr:blipFill>
      <xdr:spPr>
        <a:xfrm>
          <a:off x="2324100" y="361950"/>
          <a:ext cx="6123810" cy="1400000"/>
        </a:xfrm>
        <a:prstGeom prst="rect">
          <a:avLst/>
        </a:prstGeom>
        <a:ln w="285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3</xdr:col>
      <xdr:colOff>628650</xdr:colOff>
      <xdr:row>8</xdr:row>
      <xdr:rowOff>85725</xdr:rowOff>
    </xdr:from>
    <xdr:ext cx="184731" cy="264560"/>
    <xdr:sp macro="" textlink="">
      <xdr:nvSpPr>
        <xdr:cNvPr id="2" name="CaixaDeTexto 1"/>
        <xdr:cNvSpPr txBox="1"/>
      </xdr:nvSpPr>
      <xdr:spPr>
        <a:xfrm>
          <a:off x="3848100"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3</xdr:row>
      <xdr:rowOff>85725</xdr:rowOff>
    </xdr:from>
    <xdr:ext cx="184731" cy="264560"/>
    <xdr:sp macro="" textlink="">
      <xdr:nvSpPr>
        <xdr:cNvPr id="3" name="CaixaDeTexto 2"/>
        <xdr:cNvSpPr txBox="1"/>
      </xdr:nvSpPr>
      <xdr:spPr>
        <a:xfrm>
          <a:off x="38481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3</xdr:row>
      <xdr:rowOff>85725</xdr:rowOff>
    </xdr:from>
    <xdr:ext cx="184731" cy="264560"/>
    <xdr:sp macro="" textlink="">
      <xdr:nvSpPr>
        <xdr:cNvPr id="4" name="CaixaDeTexto 3"/>
        <xdr:cNvSpPr txBox="1"/>
      </xdr:nvSpPr>
      <xdr:spPr>
        <a:xfrm>
          <a:off x="432435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3</xdr:row>
      <xdr:rowOff>85725</xdr:rowOff>
    </xdr:from>
    <xdr:ext cx="184731" cy="264560"/>
    <xdr:sp macro="" textlink="">
      <xdr:nvSpPr>
        <xdr:cNvPr id="5" name="CaixaDeTexto 4"/>
        <xdr:cNvSpPr txBox="1"/>
      </xdr:nvSpPr>
      <xdr:spPr>
        <a:xfrm>
          <a:off x="432435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3</xdr:row>
      <xdr:rowOff>85725</xdr:rowOff>
    </xdr:from>
    <xdr:ext cx="184731" cy="264560"/>
    <xdr:sp macro="" textlink="">
      <xdr:nvSpPr>
        <xdr:cNvPr id="6" name="CaixaDeTexto 5"/>
        <xdr:cNvSpPr txBox="1"/>
      </xdr:nvSpPr>
      <xdr:spPr>
        <a:xfrm>
          <a:off x="432435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2</xdr:row>
      <xdr:rowOff>0</xdr:rowOff>
    </xdr:from>
    <xdr:ext cx="184731" cy="264560"/>
    <xdr:sp macro="" textlink="">
      <xdr:nvSpPr>
        <xdr:cNvPr id="7" name="CaixaDeTexto 6"/>
        <xdr:cNvSpPr txBox="1"/>
      </xdr:nvSpPr>
      <xdr:spPr>
        <a:xfrm>
          <a:off x="432435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3</xdr:row>
      <xdr:rowOff>85725</xdr:rowOff>
    </xdr:from>
    <xdr:ext cx="184731" cy="264560"/>
    <xdr:sp macro="" textlink="">
      <xdr:nvSpPr>
        <xdr:cNvPr id="8" name="CaixaDeTexto 7"/>
        <xdr:cNvSpPr txBox="1"/>
      </xdr:nvSpPr>
      <xdr:spPr>
        <a:xfrm>
          <a:off x="432435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xdr:row>
      <xdr:rowOff>85725</xdr:rowOff>
    </xdr:from>
    <xdr:ext cx="184731" cy="264560"/>
    <xdr:sp macro="" textlink="">
      <xdr:nvSpPr>
        <xdr:cNvPr id="11" name="CaixaDeTexto 10"/>
        <xdr:cNvSpPr txBox="1"/>
      </xdr:nvSpPr>
      <xdr:spPr>
        <a:xfrm>
          <a:off x="4324350"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21</xdr:row>
      <xdr:rowOff>85725</xdr:rowOff>
    </xdr:from>
    <xdr:ext cx="184731" cy="264560"/>
    <xdr:sp macro="" textlink="">
      <xdr:nvSpPr>
        <xdr:cNvPr id="12" name="CaixaDeTexto 11"/>
        <xdr:cNvSpPr txBox="1"/>
      </xdr:nvSpPr>
      <xdr:spPr>
        <a:xfrm>
          <a:off x="432435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33</xdr:row>
      <xdr:rowOff>85725</xdr:rowOff>
    </xdr:from>
    <xdr:ext cx="184731" cy="264560"/>
    <xdr:sp macro="" textlink="">
      <xdr:nvSpPr>
        <xdr:cNvPr id="13" name="CaixaDeTexto 12"/>
        <xdr:cNvSpPr txBox="1"/>
      </xdr:nvSpPr>
      <xdr:spPr>
        <a:xfrm>
          <a:off x="432435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21</xdr:row>
      <xdr:rowOff>85725</xdr:rowOff>
    </xdr:from>
    <xdr:ext cx="184731" cy="264560"/>
    <xdr:sp macro="" textlink="">
      <xdr:nvSpPr>
        <xdr:cNvPr id="14" name="CaixaDeTexto 13"/>
        <xdr:cNvSpPr txBox="1"/>
      </xdr:nvSpPr>
      <xdr:spPr>
        <a:xfrm>
          <a:off x="432435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266700</xdr:colOff>
      <xdr:row>46</xdr:row>
      <xdr:rowOff>76200</xdr:rowOff>
    </xdr:from>
    <xdr:to>
      <xdr:col>12</xdr:col>
      <xdr:colOff>66675</xdr:colOff>
      <xdr:row>58</xdr:row>
      <xdr:rowOff>76200</xdr:rowOff>
    </xdr:to>
    <xdr:graphicFrame macro="">
      <xdr:nvGraphicFramePr>
        <xdr:cNvPr id="14199658"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628650</xdr:colOff>
      <xdr:row>93</xdr:row>
      <xdr:rowOff>0</xdr:rowOff>
    </xdr:from>
    <xdr:ext cx="184731" cy="264560"/>
    <xdr:sp macro="" textlink="">
      <xdr:nvSpPr>
        <xdr:cNvPr id="16" name="CaixaDeTexto 15"/>
        <xdr:cNvSpPr txBox="1"/>
      </xdr:nvSpPr>
      <xdr:spPr>
        <a:xfrm>
          <a:off x="4324350" y="2007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17" name="CaixaDeTexto 16"/>
        <xdr:cNvSpPr txBox="1"/>
      </xdr:nvSpPr>
      <xdr:spPr>
        <a:xfrm>
          <a:off x="4324350" y="225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18" name="CaixaDeTexto 17"/>
        <xdr:cNvSpPr txBox="1"/>
      </xdr:nvSpPr>
      <xdr:spPr>
        <a:xfrm>
          <a:off x="4324350" y="225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19" name="CaixaDeTexto 18"/>
        <xdr:cNvSpPr txBox="1"/>
      </xdr:nvSpPr>
      <xdr:spPr>
        <a:xfrm>
          <a:off x="4324350" y="2513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44</xdr:row>
      <xdr:rowOff>85725</xdr:rowOff>
    </xdr:from>
    <xdr:ext cx="184731" cy="264560"/>
    <xdr:sp macro="" textlink="">
      <xdr:nvSpPr>
        <xdr:cNvPr id="21" name="CaixaDeTexto 20"/>
        <xdr:cNvSpPr txBox="1"/>
      </xdr:nvSpPr>
      <xdr:spPr>
        <a:xfrm>
          <a:off x="43243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22" name="CaixaDeTexto 21"/>
        <xdr:cNvSpPr txBox="1"/>
      </xdr:nvSpPr>
      <xdr:spPr>
        <a:xfrm>
          <a:off x="4324350" y="2766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200025</xdr:colOff>
      <xdr:row>62</xdr:row>
      <xdr:rowOff>47625</xdr:rowOff>
    </xdr:from>
    <xdr:to>
      <xdr:col>12</xdr:col>
      <xdr:colOff>209550</xdr:colOff>
      <xdr:row>74</xdr:row>
      <xdr:rowOff>104775</xdr:rowOff>
    </xdr:to>
    <xdr:graphicFrame macro="">
      <xdr:nvGraphicFramePr>
        <xdr:cNvPr id="14199665"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628650</xdr:colOff>
      <xdr:row>60</xdr:row>
      <xdr:rowOff>85725</xdr:rowOff>
    </xdr:from>
    <xdr:ext cx="184731" cy="264560"/>
    <xdr:sp macro="" textlink="">
      <xdr:nvSpPr>
        <xdr:cNvPr id="24" name="CaixaDeTexto 23"/>
        <xdr:cNvSpPr txBox="1"/>
      </xdr:nvSpPr>
      <xdr:spPr>
        <a:xfrm>
          <a:off x="4324350" y="117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25" name="CaixaDeTexto 24"/>
        <xdr:cNvSpPr txBox="1"/>
      </xdr:nvSpPr>
      <xdr:spPr>
        <a:xfrm>
          <a:off x="4324350" y="3071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28" name="CaixaDeTexto 27"/>
        <xdr:cNvSpPr txBox="1"/>
      </xdr:nvSpPr>
      <xdr:spPr>
        <a:xfrm>
          <a:off x="4324350" y="3367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76</xdr:row>
      <xdr:rowOff>85725</xdr:rowOff>
    </xdr:from>
    <xdr:ext cx="184731" cy="264560"/>
    <xdr:sp macro="" textlink="">
      <xdr:nvSpPr>
        <xdr:cNvPr id="29" name="CaixaDeTexto 28"/>
        <xdr:cNvSpPr txBox="1"/>
      </xdr:nvSpPr>
      <xdr:spPr>
        <a:xfrm>
          <a:off x="4324350" y="1476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93</xdr:row>
      <xdr:rowOff>0</xdr:rowOff>
    </xdr:from>
    <xdr:ext cx="184731" cy="264560"/>
    <xdr:sp macro="" textlink="">
      <xdr:nvSpPr>
        <xdr:cNvPr id="32" name="CaixaDeTexto 31"/>
        <xdr:cNvSpPr txBox="1"/>
      </xdr:nvSpPr>
      <xdr:spPr>
        <a:xfrm>
          <a:off x="3857625" y="1701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2</xdr:col>
      <xdr:colOff>209550</xdr:colOff>
      <xdr:row>1</xdr:row>
      <xdr:rowOff>152400</xdr:rowOff>
    </xdr:from>
    <xdr:to>
      <xdr:col>12</xdr:col>
      <xdr:colOff>266700</xdr:colOff>
      <xdr:row>8</xdr:row>
      <xdr:rowOff>142706</xdr:rowOff>
    </xdr:to>
    <xdr:pic>
      <xdr:nvPicPr>
        <xdr:cNvPr id="33" name="Imagem 32" descr="imagem2.bmp"/>
        <xdr:cNvPicPr>
          <a:picLocks noChangeAspect="1"/>
        </xdr:cNvPicPr>
      </xdr:nvPicPr>
      <xdr:blipFill>
        <a:blip xmlns:r="http://schemas.openxmlformats.org/officeDocument/2006/relationships" r:embed="rId3"/>
        <a:srcRect l="2038" r="7825"/>
        <a:stretch>
          <a:fillRect/>
        </a:stretch>
      </xdr:blipFill>
      <xdr:spPr>
        <a:xfrm>
          <a:off x="2352675" y="342900"/>
          <a:ext cx="5476875" cy="135238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3</xdr:col>
      <xdr:colOff>628650</xdr:colOff>
      <xdr:row>5</xdr:row>
      <xdr:rowOff>85725</xdr:rowOff>
    </xdr:from>
    <xdr:ext cx="184731" cy="264560"/>
    <xdr:sp macro="" textlink="">
      <xdr:nvSpPr>
        <xdr:cNvPr id="2" name="CaixaDeTexto 1"/>
        <xdr:cNvSpPr txBox="1"/>
      </xdr:nvSpPr>
      <xdr:spPr>
        <a:xfrm>
          <a:off x="40100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3" name="CaixaDeTexto 2"/>
        <xdr:cNvSpPr txBox="1"/>
      </xdr:nvSpPr>
      <xdr:spPr>
        <a:xfrm>
          <a:off x="46196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4" name="CaixaDeTexto 3"/>
        <xdr:cNvSpPr txBox="1"/>
      </xdr:nvSpPr>
      <xdr:spPr>
        <a:xfrm>
          <a:off x="46196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5" name="CaixaDeTexto 4"/>
        <xdr:cNvSpPr txBox="1"/>
      </xdr:nvSpPr>
      <xdr:spPr>
        <a:xfrm>
          <a:off x="46196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4</xdr:row>
      <xdr:rowOff>0</xdr:rowOff>
    </xdr:from>
    <xdr:ext cx="184731" cy="264560"/>
    <xdr:sp macro="" textlink="">
      <xdr:nvSpPr>
        <xdr:cNvPr id="6" name="CaixaDeTexto 5"/>
        <xdr:cNvSpPr txBox="1"/>
      </xdr:nvSpPr>
      <xdr:spPr>
        <a:xfrm>
          <a:off x="46196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7" name="CaixaDeTexto 6"/>
        <xdr:cNvSpPr txBox="1"/>
      </xdr:nvSpPr>
      <xdr:spPr>
        <a:xfrm>
          <a:off x="46196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5</xdr:row>
      <xdr:rowOff>85725</xdr:rowOff>
    </xdr:from>
    <xdr:ext cx="184731" cy="264560"/>
    <xdr:sp macro="" textlink="">
      <xdr:nvSpPr>
        <xdr:cNvPr id="8" name="CaixaDeTexto 7"/>
        <xdr:cNvSpPr txBox="1"/>
      </xdr:nvSpPr>
      <xdr:spPr>
        <a:xfrm>
          <a:off x="4619625" y="104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9</xdr:col>
      <xdr:colOff>152401</xdr:colOff>
      <xdr:row>5</xdr:row>
      <xdr:rowOff>66675</xdr:rowOff>
    </xdr:from>
    <xdr:to>
      <xdr:col>10</xdr:col>
      <xdr:colOff>268401</xdr:colOff>
      <xdr:row>9</xdr:row>
      <xdr:rowOff>28575</xdr:rowOff>
    </xdr:to>
    <xdr:pic>
      <xdr:nvPicPr>
        <xdr:cNvPr id="9" name="Imagem 8" descr="Brasao Rondonia.jpg"/>
        <xdr:cNvPicPr>
          <a:picLocks noChangeAspect="1"/>
        </xdr:cNvPicPr>
      </xdr:nvPicPr>
      <xdr:blipFill>
        <a:blip xmlns:r="http://schemas.openxmlformats.org/officeDocument/2006/relationships" r:embed="rId1" cstate="print"/>
        <a:stretch>
          <a:fillRect/>
        </a:stretch>
      </xdr:blipFill>
      <xdr:spPr>
        <a:xfrm>
          <a:off x="7210426" y="1028700"/>
          <a:ext cx="725600" cy="7524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484429</xdr:colOff>
      <xdr:row>5</xdr:row>
      <xdr:rowOff>48670</xdr:rowOff>
    </xdr:from>
    <xdr:to>
      <xdr:col>3</xdr:col>
      <xdr:colOff>400049</xdr:colOff>
      <xdr:row>9</xdr:row>
      <xdr:rowOff>0</xdr:rowOff>
    </xdr:to>
    <xdr:pic>
      <xdr:nvPicPr>
        <xdr:cNvPr id="10" name="Imagem 9" descr="LOGO DETRAN PLÁSTICA.jpg"/>
        <xdr:cNvPicPr>
          <a:picLocks noChangeAspect="1"/>
        </xdr:cNvPicPr>
      </xdr:nvPicPr>
      <xdr:blipFill>
        <a:blip xmlns:r="http://schemas.openxmlformats.org/officeDocument/2006/relationships" r:embed="rId2" cstate="print"/>
        <a:srcRect/>
        <a:stretch>
          <a:fillRect/>
        </a:stretch>
      </xdr:blipFill>
      <xdr:spPr bwMode="auto">
        <a:xfrm>
          <a:off x="3084754" y="1010695"/>
          <a:ext cx="715720" cy="74190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1076324</xdr:colOff>
      <xdr:row>14</xdr:row>
      <xdr:rowOff>66675</xdr:rowOff>
    </xdr:from>
    <xdr:to>
      <xdr:col>11</xdr:col>
      <xdr:colOff>323849</xdr:colOff>
      <xdr:row>38</xdr:row>
      <xdr:rowOff>8954</xdr:rowOff>
    </xdr:to>
    <xdr:pic>
      <xdr:nvPicPr>
        <xdr:cNvPr id="25" name="Imagem 24" descr="imagem1.bmp"/>
        <xdr:cNvPicPr>
          <a:picLocks noChangeAspect="1"/>
        </xdr:cNvPicPr>
      </xdr:nvPicPr>
      <xdr:blipFill>
        <a:blip xmlns:r="http://schemas.openxmlformats.org/officeDocument/2006/relationships" r:embed="rId3"/>
        <a:srcRect l="469" t="1250" r="1081"/>
        <a:stretch>
          <a:fillRect/>
        </a:stretch>
      </xdr:blipFill>
      <xdr:spPr>
        <a:xfrm rot="21360558">
          <a:off x="2514599" y="2781300"/>
          <a:ext cx="6000750" cy="4514279"/>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1</xdr:col>
      <xdr:colOff>190618</xdr:colOff>
      <xdr:row>13</xdr:row>
      <xdr:rowOff>30454</xdr:rowOff>
    </xdr:from>
    <xdr:to>
      <xdr:col>3</xdr:col>
      <xdr:colOff>565231</xdr:colOff>
      <xdr:row>18</xdr:row>
      <xdr:rowOff>187379</xdr:rowOff>
    </xdr:to>
    <xdr:pic>
      <xdr:nvPicPr>
        <xdr:cNvPr id="18" name="Imagem 17" descr="criancas_paz.jpg"/>
        <xdr:cNvPicPr>
          <a:picLocks noChangeAspect="1"/>
        </xdr:cNvPicPr>
      </xdr:nvPicPr>
      <xdr:blipFill>
        <a:blip xmlns:r="http://schemas.openxmlformats.org/officeDocument/2006/relationships" r:embed="rId4"/>
        <a:stretch>
          <a:fillRect/>
        </a:stretch>
      </xdr:blipFill>
      <xdr:spPr>
        <a:xfrm rot="20821508">
          <a:off x="2095618" y="2554579"/>
          <a:ext cx="1479513" cy="11094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1060599</xdr:colOff>
      <xdr:row>38</xdr:row>
      <xdr:rowOff>47625</xdr:rowOff>
    </xdr:from>
    <xdr:to>
      <xdr:col>11</xdr:col>
      <xdr:colOff>289074</xdr:colOff>
      <xdr:row>61</xdr:row>
      <xdr:rowOff>133350</xdr:rowOff>
    </xdr:to>
    <xdr:pic>
      <xdr:nvPicPr>
        <xdr:cNvPr id="26" name="Imagem 25" descr="imagem2.bmp"/>
        <xdr:cNvPicPr>
          <a:picLocks noChangeAspect="1"/>
        </xdr:cNvPicPr>
      </xdr:nvPicPr>
      <xdr:blipFill>
        <a:blip xmlns:r="http://schemas.openxmlformats.org/officeDocument/2006/relationships" r:embed="rId5"/>
        <a:srcRect l="1094" t="1042" r="1081" b="1238"/>
        <a:stretch>
          <a:fillRect/>
        </a:stretch>
      </xdr:blipFill>
      <xdr:spPr>
        <a:xfrm rot="387826">
          <a:off x="2022624" y="7334250"/>
          <a:ext cx="5962650" cy="446722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219078</xdr:colOff>
      <xdr:row>34</xdr:row>
      <xdr:rowOff>85722</xdr:rowOff>
    </xdr:from>
    <xdr:to>
      <xdr:col>8</xdr:col>
      <xdr:colOff>542928</xdr:colOff>
      <xdr:row>39</xdr:row>
      <xdr:rowOff>175575</xdr:rowOff>
    </xdr:to>
    <xdr:pic>
      <xdr:nvPicPr>
        <xdr:cNvPr id="19" name="Imagem 18" descr="PAZ.jpg"/>
        <xdr:cNvPicPr>
          <a:picLocks noChangeAspect="1"/>
        </xdr:cNvPicPr>
      </xdr:nvPicPr>
      <xdr:blipFill>
        <a:blip xmlns:r="http://schemas.openxmlformats.org/officeDocument/2006/relationships" r:embed="rId6"/>
        <a:stretch>
          <a:fillRect/>
        </a:stretch>
      </xdr:blipFill>
      <xdr:spPr>
        <a:xfrm rot="377814">
          <a:off x="6343653" y="6610347"/>
          <a:ext cx="933450" cy="104235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933450</xdr:colOff>
      <xdr:row>60</xdr:row>
      <xdr:rowOff>19050</xdr:rowOff>
    </xdr:from>
    <xdr:to>
      <xdr:col>11</xdr:col>
      <xdr:colOff>285750</xdr:colOff>
      <xdr:row>83</xdr:row>
      <xdr:rowOff>57150</xdr:rowOff>
    </xdr:to>
    <xdr:pic>
      <xdr:nvPicPr>
        <xdr:cNvPr id="34" name="Imagem 33" descr="imagem3.bmp"/>
        <xdr:cNvPicPr>
          <a:picLocks noChangeAspect="1"/>
        </xdr:cNvPicPr>
      </xdr:nvPicPr>
      <xdr:blipFill>
        <a:blip xmlns:r="http://schemas.openxmlformats.org/officeDocument/2006/relationships" r:embed="rId7"/>
        <a:srcRect l="781" t="1883" r="1394" b="1034"/>
        <a:stretch>
          <a:fillRect/>
        </a:stretch>
      </xdr:blipFill>
      <xdr:spPr>
        <a:xfrm>
          <a:off x="2657475" y="11496675"/>
          <a:ext cx="5962650" cy="441960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2</xdr:col>
      <xdr:colOff>85725</xdr:colOff>
      <xdr:row>83</xdr:row>
      <xdr:rowOff>152400</xdr:rowOff>
    </xdr:from>
    <xdr:to>
      <xdr:col>11</xdr:col>
      <xdr:colOff>504825</xdr:colOff>
      <xdr:row>107</xdr:row>
      <xdr:rowOff>133350</xdr:rowOff>
    </xdr:to>
    <xdr:pic>
      <xdr:nvPicPr>
        <xdr:cNvPr id="10122222" name="Imagem 34" descr="imagem4.bmp"/>
        <xdr:cNvPicPr>
          <a:picLocks noChangeAspect="1"/>
        </xdr:cNvPicPr>
      </xdr:nvPicPr>
      <xdr:blipFill>
        <a:blip xmlns:r="http://schemas.openxmlformats.org/officeDocument/2006/relationships" r:embed="rId8"/>
        <a:srcRect/>
        <a:stretch>
          <a:fillRect/>
        </a:stretch>
      </xdr:blipFill>
      <xdr:spPr bwMode="auto">
        <a:xfrm>
          <a:off x="2971800" y="16011525"/>
          <a:ext cx="6096000" cy="4552950"/>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2</xdr:col>
      <xdr:colOff>220417</xdr:colOff>
      <xdr:row>76</xdr:row>
      <xdr:rowOff>140099</xdr:rowOff>
    </xdr:from>
    <xdr:to>
      <xdr:col>3</xdr:col>
      <xdr:colOff>460190</xdr:colOff>
      <xdr:row>85</xdr:row>
      <xdr:rowOff>186869</xdr:rowOff>
    </xdr:to>
    <xdr:pic>
      <xdr:nvPicPr>
        <xdr:cNvPr id="21" name="Imagem 20" descr="2002_camp1_01.jpg"/>
        <xdr:cNvPicPr>
          <a:picLocks noChangeAspect="1"/>
        </xdr:cNvPicPr>
      </xdr:nvPicPr>
      <xdr:blipFill>
        <a:blip xmlns:r="http://schemas.openxmlformats.org/officeDocument/2006/relationships" r:embed="rId9"/>
        <a:stretch>
          <a:fillRect/>
        </a:stretch>
      </xdr:blipFill>
      <xdr:spPr>
        <a:xfrm rot="20478784">
          <a:off x="2430217" y="14665724"/>
          <a:ext cx="1039873" cy="1761270"/>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219074</xdr:colOff>
      <xdr:row>107</xdr:row>
      <xdr:rowOff>180976</xdr:rowOff>
    </xdr:from>
    <xdr:to>
      <xdr:col>12</xdr:col>
      <xdr:colOff>27813</xdr:colOff>
      <xdr:row>131</xdr:row>
      <xdr:rowOff>161357</xdr:rowOff>
    </xdr:to>
    <xdr:pic>
      <xdr:nvPicPr>
        <xdr:cNvPr id="24" name="Imagem 23" descr="imagem5.bmp"/>
        <xdr:cNvPicPr>
          <a:picLocks noChangeAspect="1"/>
        </xdr:cNvPicPr>
      </xdr:nvPicPr>
      <xdr:blipFill>
        <a:blip xmlns:r="http://schemas.openxmlformats.org/officeDocument/2006/relationships" r:embed="rId10"/>
        <a:stretch>
          <a:fillRect/>
        </a:stretch>
      </xdr:blipFill>
      <xdr:spPr>
        <a:xfrm rot="377856">
          <a:off x="3105149" y="20612101"/>
          <a:ext cx="6095239" cy="4552381"/>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152400</xdr:colOff>
      <xdr:row>132</xdr:row>
      <xdr:rowOff>76200</xdr:rowOff>
    </xdr:from>
    <xdr:to>
      <xdr:col>11</xdr:col>
      <xdr:colOff>570739</xdr:colOff>
      <xdr:row>156</xdr:row>
      <xdr:rowOff>56581</xdr:rowOff>
    </xdr:to>
    <xdr:pic>
      <xdr:nvPicPr>
        <xdr:cNvPr id="27" name="Imagem 26" descr="imagem6.bmp"/>
        <xdr:cNvPicPr>
          <a:picLocks noChangeAspect="1"/>
        </xdr:cNvPicPr>
      </xdr:nvPicPr>
      <xdr:blipFill>
        <a:blip xmlns:r="http://schemas.openxmlformats.org/officeDocument/2006/relationships" r:embed="rId11"/>
        <a:stretch>
          <a:fillRect/>
        </a:stretch>
      </xdr:blipFill>
      <xdr:spPr>
        <a:xfrm>
          <a:off x="3038475" y="25269825"/>
          <a:ext cx="6095239" cy="4552381"/>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2</xdr:col>
      <xdr:colOff>104778</xdr:colOff>
      <xdr:row>127</xdr:row>
      <xdr:rowOff>142874</xdr:rowOff>
    </xdr:from>
    <xdr:to>
      <xdr:col>3</xdr:col>
      <xdr:colOff>495303</xdr:colOff>
      <xdr:row>133</xdr:row>
      <xdr:rowOff>190499</xdr:rowOff>
    </xdr:to>
    <xdr:pic>
      <xdr:nvPicPr>
        <xdr:cNvPr id="22" name="Imagem 21" descr="imagest.jpg"/>
        <xdr:cNvPicPr>
          <a:picLocks noChangeAspect="1"/>
        </xdr:cNvPicPr>
      </xdr:nvPicPr>
      <xdr:blipFill>
        <a:blip xmlns:r="http://schemas.openxmlformats.org/officeDocument/2006/relationships" r:embed="rId12"/>
        <a:stretch>
          <a:fillRect/>
        </a:stretch>
      </xdr:blipFill>
      <xdr:spPr>
        <a:xfrm rot="711609">
          <a:off x="2314578" y="24383999"/>
          <a:ext cx="1190625" cy="1190625"/>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352428</xdr:colOff>
      <xdr:row>155</xdr:row>
      <xdr:rowOff>171449</xdr:rowOff>
    </xdr:from>
    <xdr:to>
      <xdr:col>12</xdr:col>
      <xdr:colOff>161167</xdr:colOff>
      <xdr:row>174</xdr:row>
      <xdr:rowOff>104774</xdr:rowOff>
    </xdr:to>
    <xdr:pic>
      <xdr:nvPicPr>
        <xdr:cNvPr id="28" name="Imagem 27" descr="imagem7.bmp"/>
        <xdr:cNvPicPr>
          <a:picLocks noChangeAspect="1"/>
        </xdr:cNvPicPr>
      </xdr:nvPicPr>
      <xdr:blipFill>
        <a:blip xmlns:r="http://schemas.openxmlformats.org/officeDocument/2006/relationships" r:embed="rId13"/>
        <a:srcRect t="1468" b="20325"/>
        <a:stretch>
          <a:fillRect/>
        </a:stretch>
      </xdr:blipFill>
      <xdr:spPr>
        <a:xfrm rot="412756">
          <a:off x="3238503" y="29746574"/>
          <a:ext cx="6095239" cy="3552825"/>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219073</xdr:colOff>
      <xdr:row>173</xdr:row>
      <xdr:rowOff>19048</xdr:rowOff>
    </xdr:from>
    <xdr:to>
      <xdr:col>12</xdr:col>
      <xdr:colOff>27812</xdr:colOff>
      <xdr:row>188</xdr:row>
      <xdr:rowOff>114298</xdr:rowOff>
    </xdr:to>
    <xdr:pic>
      <xdr:nvPicPr>
        <xdr:cNvPr id="29" name="Imagem 28" descr="imagem8.bmp"/>
        <xdr:cNvPicPr>
          <a:picLocks noChangeAspect="1"/>
        </xdr:cNvPicPr>
      </xdr:nvPicPr>
      <xdr:blipFill>
        <a:blip xmlns:r="http://schemas.openxmlformats.org/officeDocument/2006/relationships" r:embed="rId14"/>
        <a:srcRect b="35002"/>
        <a:stretch>
          <a:fillRect/>
        </a:stretch>
      </xdr:blipFill>
      <xdr:spPr>
        <a:xfrm rot="452505">
          <a:off x="3105148" y="33023173"/>
          <a:ext cx="6095239" cy="2952750"/>
        </a:xfrm>
        <a:prstGeom prst="rect">
          <a:avLst/>
        </a:prstGeom>
        <a:solidFill>
          <a:srgbClr val="FFFFFF">
            <a:shade val="85000"/>
          </a:srgbClr>
        </a:solidFill>
        <a:ln w="101600" cap="sq">
          <a:solidFill>
            <a:srgbClr val="FDFDFD"/>
          </a:solidFill>
          <a:miter lim="800000"/>
        </a:ln>
        <a:effectLst>
          <a:outerShdw blurRad="57150" dist="37500" dir="7560000" sy="98000" kx="110000" ky="200000" algn="tl" rotWithShape="0">
            <a:srgbClr val="000000">
              <a:alpha val="20000"/>
            </a:srgbClr>
          </a:outerShdw>
        </a:effectLst>
        <a:scene3d>
          <a:camera prst="perspectiveRelaxed">
            <a:rot lat="18960000" lon="0" rev="0"/>
          </a:camera>
          <a:lightRig rig="twoPt" dir="t">
            <a:rot lat="0" lon="0" rev="7200000"/>
          </a:lightRig>
        </a:scene3d>
        <a:sp3d prstMaterial="matte">
          <a:bevelT w="22860" h="12700"/>
          <a:contourClr>
            <a:srgbClr val="FFFFFF"/>
          </a:contourClr>
        </a:sp3d>
      </xdr:spPr>
    </xdr:pic>
    <xdr:clientData/>
  </xdr:twoCellAnchor>
  <xdr:twoCellAnchor editAs="oneCell">
    <xdr:from>
      <xdr:col>2</xdr:col>
      <xdr:colOff>57150</xdr:colOff>
      <xdr:row>189</xdr:row>
      <xdr:rowOff>28575</xdr:rowOff>
    </xdr:from>
    <xdr:to>
      <xdr:col>11</xdr:col>
      <xdr:colOff>475489</xdr:colOff>
      <xdr:row>200</xdr:row>
      <xdr:rowOff>114300</xdr:rowOff>
    </xdr:to>
    <xdr:pic>
      <xdr:nvPicPr>
        <xdr:cNvPr id="30" name="Imagem 29" descr="imagem9.bmp"/>
        <xdr:cNvPicPr>
          <a:picLocks noChangeAspect="1"/>
        </xdr:cNvPicPr>
      </xdr:nvPicPr>
      <xdr:blipFill>
        <a:blip xmlns:r="http://schemas.openxmlformats.org/officeDocument/2006/relationships" r:embed="rId15"/>
        <a:srcRect t="10880" b="41206"/>
        <a:stretch>
          <a:fillRect/>
        </a:stretch>
      </xdr:blipFill>
      <xdr:spPr>
        <a:xfrm>
          <a:off x="2943225" y="36080700"/>
          <a:ext cx="6095239" cy="2181225"/>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5</xdr:col>
      <xdr:colOff>428624</xdr:colOff>
      <xdr:row>199</xdr:row>
      <xdr:rowOff>89154</xdr:rowOff>
    </xdr:from>
    <xdr:to>
      <xdr:col>8</xdr:col>
      <xdr:colOff>114299</xdr:colOff>
      <xdr:row>204</xdr:row>
      <xdr:rowOff>85725</xdr:rowOff>
    </xdr:to>
    <xdr:pic>
      <xdr:nvPicPr>
        <xdr:cNvPr id="23" name="Imagem 22" descr="imagesy.jpg"/>
        <xdr:cNvPicPr>
          <a:picLocks noChangeAspect="1"/>
        </xdr:cNvPicPr>
      </xdr:nvPicPr>
      <xdr:blipFill>
        <a:blip xmlns:r="http://schemas.openxmlformats.org/officeDocument/2006/relationships" r:embed="rId16"/>
        <a:stretch>
          <a:fillRect/>
        </a:stretch>
      </xdr:blipFill>
      <xdr:spPr>
        <a:xfrm>
          <a:off x="5333999" y="38046279"/>
          <a:ext cx="1514475" cy="949071"/>
        </a:xfrm>
        <a:prstGeom prst="rect">
          <a:avLst/>
        </a:prstGeom>
        <a:ln>
          <a:noFill/>
        </a:ln>
        <a:effectLst>
          <a:outerShdw blurRad="190500" algn="tl" rotWithShape="0">
            <a:srgbClr val="000000">
              <a:alpha val="70000"/>
            </a:srgbClr>
          </a:outerShdw>
        </a:effectLst>
      </xdr:spPr>
    </xdr:pic>
    <xdr:clientData/>
  </xdr:twoCellAnchor>
  <xdr:twoCellAnchor editAs="oneCell">
    <xdr:from>
      <xdr:col>9</xdr:col>
      <xdr:colOff>228600</xdr:colOff>
      <xdr:row>170</xdr:row>
      <xdr:rowOff>164932</xdr:rowOff>
    </xdr:from>
    <xdr:to>
      <xdr:col>11</xdr:col>
      <xdr:colOff>581026</xdr:colOff>
      <xdr:row>179</xdr:row>
      <xdr:rowOff>104775</xdr:rowOff>
    </xdr:to>
    <xdr:pic>
      <xdr:nvPicPr>
        <xdr:cNvPr id="35" name="Imagem 34" descr="fotos-do-educacao-para-o-transito.jpg"/>
        <xdr:cNvPicPr>
          <a:picLocks noChangeAspect="1"/>
        </xdr:cNvPicPr>
      </xdr:nvPicPr>
      <xdr:blipFill>
        <a:blip xmlns:r="http://schemas.openxmlformats.org/officeDocument/2006/relationships" r:embed="rId17"/>
        <a:stretch>
          <a:fillRect/>
        </a:stretch>
      </xdr:blipFill>
      <xdr:spPr>
        <a:xfrm>
          <a:off x="6810375" y="32597557"/>
          <a:ext cx="1571626" cy="1654343"/>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41085</xdr:colOff>
      <xdr:row>101</xdr:row>
      <xdr:rowOff>177805</xdr:rowOff>
    </xdr:from>
    <xdr:to>
      <xdr:col>3</xdr:col>
      <xdr:colOff>552450</xdr:colOff>
      <xdr:row>108</xdr:row>
      <xdr:rowOff>15880</xdr:rowOff>
    </xdr:to>
    <xdr:pic>
      <xdr:nvPicPr>
        <xdr:cNvPr id="20" name="Imagem 19" descr="EDUCAÇÃO.jpg"/>
        <xdr:cNvPicPr>
          <a:picLocks noChangeAspect="1"/>
        </xdr:cNvPicPr>
      </xdr:nvPicPr>
      <xdr:blipFill>
        <a:blip xmlns:r="http://schemas.openxmlformats.org/officeDocument/2006/relationships" r:embed="rId18"/>
        <a:stretch>
          <a:fillRect/>
        </a:stretch>
      </xdr:blipFill>
      <xdr:spPr>
        <a:xfrm rot="20622429">
          <a:off x="2250885" y="19465930"/>
          <a:ext cx="1311465" cy="1171575"/>
        </a:xfrm>
        <a:prstGeom prst="rect">
          <a:avLst/>
        </a:prstGeom>
        <a:ln>
          <a:noFill/>
        </a:ln>
        <a:effectLst>
          <a:outerShdw blurRad="190500" algn="tl" rotWithShape="0">
            <a:srgbClr val="000000">
              <a:alpha val="7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259555</xdr:colOff>
      <xdr:row>1</xdr:row>
      <xdr:rowOff>61912</xdr:rowOff>
    </xdr:from>
    <xdr:to>
      <xdr:col>12</xdr:col>
      <xdr:colOff>409575</xdr:colOff>
      <xdr:row>3</xdr:row>
      <xdr:rowOff>195300</xdr:rowOff>
    </xdr:to>
    <xdr:pic>
      <xdr:nvPicPr>
        <xdr:cNvPr id="2" name="Imagem 1" descr="Brasao Rondonia.jpg"/>
        <xdr:cNvPicPr>
          <a:picLocks noChangeAspect="1"/>
        </xdr:cNvPicPr>
      </xdr:nvPicPr>
      <xdr:blipFill>
        <a:blip xmlns:r="http://schemas.openxmlformats.org/officeDocument/2006/relationships" r:embed="rId1" cstate="print"/>
        <a:stretch>
          <a:fillRect/>
        </a:stretch>
      </xdr:blipFill>
      <xdr:spPr>
        <a:xfrm>
          <a:off x="7250905" y="566737"/>
          <a:ext cx="759620" cy="82871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257174</xdr:colOff>
      <xdr:row>1</xdr:row>
      <xdr:rowOff>57150</xdr:rowOff>
    </xdr:from>
    <xdr:to>
      <xdr:col>4</xdr:col>
      <xdr:colOff>345277</xdr:colOff>
      <xdr:row>3</xdr:row>
      <xdr:rowOff>161925</xdr:rowOff>
    </xdr:to>
    <xdr:pic>
      <xdr:nvPicPr>
        <xdr:cNvPr id="3" name="Imagem 2"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276474" y="561975"/>
          <a:ext cx="792953" cy="8001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28576</xdr:colOff>
      <xdr:row>28</xdr:row>
      <xdr:rowOff>123825</xdr:rowOff>
    </xdr:from>
    <xdr:to>
      <xdr:col>10</xdr:col>
      <xdr:colOff>76201</xdr:colOff>
      <xdr:row>31</xdr:row>
      <xdr:rowOff>161925</xdr:rowOff>
    </xdr:to>
    <xdr:pic>
      <xdr:nvPicPr>
        <xdr:cNvPr id="6" name="Imagem 5" descr="LogoGovRondonia web.jpg"/>
        <xdr:cNvPicPr>
          <a:picLocks noChangeAspect="1"/>
        </xdr:cNvPicPr>
      </xdr:nvPicPr>
      <xdr:blipFill>
        <a:blip xmlns:r="http://schemas.openxmlformats.org/officeDocument/2006/relationships" r:embed="rId3"/>
        <a:stretch>
          <a:fillRect/>
        </a:stretch>
      </xdr:blipFill>
      <xdr:spPr>
        <a:xfrm>
          <a:off x="2714626" y="6924675"/>
          <a:ext cx="3390900" cy="6096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5</xdr:col>
      <xdr:colOff>628650</xdr:colOff>
      <xdr:row>3</xdr:row>
      <xdr:rowOff>85725</xdr:rowOff>
    </xdr:from>
    <xdr:ext cx="184731" cy="264560"/>
    <xdr:sp macro="" textlink="">
      <xdr:nvSpPr>
        <xdr:cNvPr id="3" name="CaixaDeTexto 2"/>
        <xdr:cNvSpPr txBox="1"/>
      </xdr:nvSpPr>
      <xdr:spPr>
        <a:xfrm>
          <a:off x="36576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4" name="CaixaDeTexto 3"/>
        <xdr:cNvSpPr txBox="1"/>
      </xdr:nvSpPr>
      <xdr:spPr>
        <a:xfrm>
          <a:off x="42672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5" name="CaixaDeTexto 4"/>
        <xdr:cNvSpPr txBox="1"/>
      </xdr:nvSpPr>
      <xdr:spPr>
        <a:xfrm>
          <a:off x="42672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6" name="CaixaDeTexto 5"/>
        <xdr:cNvSpPr txBox="1"/>
      </xdr:nvSpPr>
      <xdr:spPr>
        <a:xfrm>
          <a:off x="42672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2</xdr:row>
      <xdr:rowOff>0</xdr:rowOff>
    </xdr:from>
    <xdr:ext cx="184731" cy="264560"/>
    <xdr:sp macro="" textlink="">
      <xdr:nvSpPr>
        <xdr:cNvPr id="7" name="CaixaDeTexto 6"/>
        <xdr:cNvSpPr txBox="1"/>
      </xdr:nvSpPr>
      <xdr:spPr>
        <a:xfrm>
          <a:off x="42672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8" name="CaixaDeTexto 7"/>
        <xdr:cNvSpPr txBox="1"/>
      </xdr:nvSpPr>
      <xdr:spPr>
        <a:xfrm>
          <a:off x="42672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3</xdr:row>
      <xdr:rowOff>85725</xdr:rowOff>
    </xdr:from>
    <xdr:ext cx="184731" cy="264560"/>
    <xdr:sp macro="" textlink="">
      <xdr:nvSpPr>
        <xdr:cNvPr id="9" name="CaixaDeTexto 8"/>
        <xdr:cNvSpPr txBox="1"/>
      </xdr:nvSpPr>
      <xdr:spPr>
        <a:xfrm>
          <a:off x="426720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11</xdr:col>
      <xdr:colOff>173919</xdr:colOff>
      <xdr:row>2</xdr:row>
      <xdr:rowOff>180974</xdr:rowOff>
    </xdr:from>
    <xdr:to>
      <xdr:col>12</xdr:col>
      <xdr:colOff>228601</xdr:colOff>
      <xdr:row>6</xdr:row>
      <xdr:rowOff>95250</xdr:rowOff>
    </xdr:to>
    <xdr:pic>
      <xdr:nvPicPr>
        <xdr:cNvPr id="10" name="Imagem 9" descr="Brasao Rondonia.jpg"/>
        <xdr:cNvPicPr>
          <a:picLocks noChangeAspect="1"/>
        </xdr:cNvPicPr>
      </xdr:nvPicPr>
      <xdr:blipFill>
        <a:blip xmlns:r="http://schemas.openxmlformats.org/officeDocument/2006/relationships" r:embed="rId1" cstate="print"/>
        <a:stretch>
          <a:fillRect/>
        </a:stretch>
      </xdr:blipFill>
      <xdr:spPr>
        <a:xfrm>
          <a:off x="6755694" y="571499"/>
          <a:ext cx="664282" cy="7048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209551</xdr:colOff>
      <xdr:row>2</xdr:row>
      <xdr:rowOff>152400</xdr:rowOff>
    </xdr:from>
    <xdr:to>
      <xdr:col>5</xdr:col>
      <xdr:colOff>266700</xdr:colOff>
      <xdr:row>6</xdr:row>
      <xdr:rowOff>12699</xdr:rowOff>
    </xdr:to>
    <xdr:pic>
      <xdr:nvPicPr>
        <xdr:cNvPr id="11" name="Imagem 10"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524126" y="542925"/>
          <a:ext cx="666749" cy="6508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3</xdr:col>
      <xdr:colOff>142876</xdr:colOff>
      <xdr:row>11</xdr:row>
      <xdr:rowOff>70353</xdr:rowOff>
    </xdr:from>
    <xdr:to>
      <xdr:col>13</xdr:col>
      <xdr:colOff>581026</xdr:colOff>
      <xdr:row>41</xdr:row>
      <xdr:rowOff>169562</xdr:rowOff>
    </xdr:to>
    <xdr:pic>
      <xdr:nvPicPr>
        <xdr:cNvPr id="13" name="Imagem 12" descr="imagem3.bmp"/>
        <xdr:cNvPicPr>
          <a:picLocks noChangeAspect="1"/>
        </xdr:cNvPicPr>
      </xdr:nvPicPr>
      <xdr:blipFill>
        <a:blip xmlns:r="http://schemas.openxmlformats.org/officeDocument/2006/relationships" r:embed="rId3"/>
        <a:stretch>
          <a:fillRect/>
        </a:stretch>
      </xdr:blipFill>
      <xdr:spPr>
        <a:xfrm>
          <a:off x="1847851" y="2213478"/>
          <a:ext cx="6534150" cy="581420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26195</xdr:colOff>
      <xdr:row>3</xdr:row>
      <xdr:rowOff>64294</xdr:rowOff>
    </xdr:from>
    <xdr:to>
      <xdr:col>13</xdr:col>
      <xdr:colOff>239314</xdr:colOff>
      <xdr:row>7</xdr:row>
      <xdr:rowOff>209550</xdr:rowOff>
    </xdr:to>
    <xdr:pic>
      <xdr:nvPicPr>
        <xdr:cNvPr id="2" name="Imagem 1" descr="Brasao Rondonia.jpg"/>
        <xdr:cNvPicPr>
          <a:picLocks noChangeAspect="1"/>
        </xdr:cNvPicPr>
      </xdr:nvPicPr>
      <xdr:blipFill>
        <a:blip xmlns:r="http://schemas.openxmlformats.org/officeDocument/2006/relationships" r:embed="rId1" cstate="print"/>
        <a:stretch>
          <a:fillRect/>
        </a:stretch>
      </xdr:blipFill>
      <xdr:spPr>
        <a:xfrm>
          <a:off x="6855620" y="492919"/>
          <a:ext cx="822719" cy="8596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xdr:col>
      <xdr:colOff>404813</xdr:colOff>
      <xdr:row>4</xdr:row>
      <xdr:rowOff>76200</xdr:rowOff>
    </xdr:from>
    <xdr:to>
      <xdr:col>6</xdr:col>
      <xdr:colOff>108252</xdr:colOff>
      <xdr:row>7</xdr:row>
      <xdr:rowOff>209550</xdr:rowOff>
    </xdr:to>
    <xdr:pic>
      <xdr:nvPicPr>
        <xdr:cNvPr id="3" name="Imagem 2"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481263" y="638175"/>
          <a:ext cx="798814" cy="7143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4</xdr:col>
      <xdr:colOff>47626</xdr:colOff>
      <xdr:row>11</xdr:row>
      <xdr:rowOff>133350</xdr:rowOff>
    </xdr:from>
    <xdr:ext cx="5829300" cy="5886450"/>
    <xdr:sp macro="" textlink="">
      <xdr:nvSpPr>
        <xdr:cNvPr id="4" name="CaixaDeTexto 3"/>
        <xdr:cNvSpPr txBox="1"/>
      </xdr:nvSpPr>
      <xdr:spPr>
        <a:xfrm>
          <a:off x="2124076" y="2152650"/>
          <a:ext cx="5829300" cy="5886450"/>
        </a:xfrm>
        <a:prstGeom prst="rect">
          <a:avLst/>
        </a:prstGeom>
        <a:ln/>
      </xdr:spPr>
      <xdr:style>
        <a:lnRef idx="2">
          <a:schemeClr val="dk1"/>
        </a:lnRef>
        <a:fillRef idx="1">
          <a:schemeClr val="lt1"/>
        </a:fillRef>
        <a:effectRef idx="0">
          <a:schemeClr val="dk1"/>
        </a:effectRef>
        <a:fontRef idx="minor">
          <a:schemeClr val="dk1"/>
        </a:fontRef>
      </xdr:style>
      <xdr:txBody>
        <a:bodyPr wrap="square" rtlCol="0" anchor="t">
          <a:noAutofit/>
        </a:bodyPr>
        <a:lstStyle/>
        <a:p>
          <a:pPr indent="457200" algn="ctr"/>
          <a:endParaRPr lang="pt-BR" sz="1100" b="1" i="0" u="none" strike="noStrike">
            <a:solidFill>
              <a:schemeClr val="dk1"/>
            </a:solidFill>
            <a:latin typeface="+mn-lt"/>
            <a:ea typeface="+mn-ea"/>
            <a:cs typeface="+mn-cs"/>
          </a:endParaRPr>
        </a:p>
        <a:p>
          <a:pPr indent="457200" algn="l">
            <a:lnSpc>
              <a:spcPts val="1500"/>
            </a:lnSpc>
          </a:pPr>
          <a:r>
            <a:rPr lang="pt-BR" sz="1600" b="1" i="0" u="none" strike="noStrike">
              <a:solidFill>
                <a:schemeClr val="dk1"/>
              </a:solidFill>
              <a:latin typeface="+mn-lt"/>
              <a:ea typeface="+mn-ea"/>
              <a:cs typeface="+mn-cs"/>
            </a:rPr>
            <a:t>                        </a:t>
          </a:r>
          <a:endParaRPr lang="pt-BR" sz="1600">
            <a:solidFill>
              <a:schemeClr val="dk1"/>
            </a:solidFill>
            <a:latin typeface="+mn-lt"/>
            <a:ea typeface="+mn-ea"/>
            <a:cs typeface="+mn-cs"/>
          </a:endParaRPr>
        </a:p>
        <a:p>
          <a:pPr algn="just">
            <a:lnSpc>
              <a:spcPts val="1600"/>
            </a:lnSpc>
          </a:pPr>
          <a:r>
            <a:rPr lang="pt-BR" sz="1100" b="1">
              <a:solidFill>
                <a:schemeClr val="dk1"/>
              </a:solidFill>
              <a:latin typeface="+mn-lt"/>
              <a:ea typeface="+mn-ea"/>
              <a:cs typeface="+mn-cs"/>
            </a:rPr>
            <a:t> 	Este Anuário de Estatística de Trânsito vem identificar os dados da frota de veículo, habilitação e infrações no Estado de Rondônia.  Trata-se de um Estudo minucioso realizado pela equipe deste Departamento, possibilitando estratégias para elaboração de campanhas educativas, focando a diminuição de danos materiais, feridos e vítimas fatais.</a:t>
          </a:r>
        </a:p>
        <a:p>
          <a:pPr algn="just">
            <a:lnSpc>
              <a:spcPct val="150000"/>
            </a:lnSpc>
          </a:pPr>
          <a:endParaRPr lang="pt-BR" sz="1100">
            <a:solidFill>
              <a:schemeClr val="dk1"/>
            </a:solidFill>
            <a:latin typeface="+mn-lt"/>
            <a:ea typeface="+mn-ea"/>
            <a:cs typeface="+mn-cs"/>
          </a:endParaRPr>
        </a:p>
        <a:p>
          <a:pPr algn="just">
            <a:lnSpc>
              <a:spcPct val="150000"/>
            </a:lnSpc>
          </a:pPr>
          <a:r>
            <a:rPr lang="pt-BR" sz="1100" b="1">
              <a:solidFill>
                <a:schemeClr val="dk1"/>
              </a:solidFill>
              <a:latin typeface="+mn-lt"/>
              <a:ea typeface="+mn-ea"/>
              <a:cs typeface="+mn-cs"/>
            </a:rPr>
            <a:t>	O banco de dados referencia informações para pesquisa científica, sugestões para produções de conteúdos jornalísticos e planejamento de ações por parte do poder executivo no que tange a fiscalização, orientação e engenharia de tráfego de trânsito.</a:t>
          </a:r>
        </a:p>
        <a:p>
          <a:pPr algn="just">
            <a:lnSpc>
              <a:spcPct val="150000"/>
            </a:lnSpc>
          </a:pPr>
          <a:endParaRPr lang="pt-BR" sz="1100">
            <a:solidFill>
              <a:schemeClr val="dk1"/>
            </a:solidFill>
            <a:latin typeface="+mn-lt"/>
            <a:ea typeface="+mn-ea"/>
            <a:cs typeface="+mn-cs"/>
          </a:endParaRPr>
        </a:p>
        <a:p>
          <a:pPr algn="just">
            <a:lnSpc>
              <a:spcPct val="150000"/>
            </a:lnSpc>
          </a:pPr>
          <a:r>
            <a:rPr lang="pt-BR" sz="1100" b="1">
              <a:solidFill>
                <a:schemeClr val="dk1"/>
              </a:solidFill>
              <a:latin typeface="+mn-lt"/>
              <a:ea typeface="+mn-ea"/>
              <a:cs typeface="+mn-cs"/>
            </a:rPr>
            <a:t>	O Anuário compacta a realidade autentica da situação do trânsito no Estado de Rondônia, apresentam agravos, fatos, acompanhamento de números, indicadores de causa, crescimento de dados, aspectos alarmantes e pontos negros.</a:t>
          </a:r>
        </a:p>
        <a:p>
          <a:pPr algn="just">
            <a:lnSpc>
              <a:spcPct val="150000"/>
            </a:lnSpc>
          </a:pPr>
          <a:endParaRPr lang="pt-BR" sz="1100">
            <a:solidFill>
              <a:schemeClr val="dk1"/>
            </a:solidFill>
            <a:latin typeface="+mn-lt"/>
            <a:ea typeface="+mn-ea"/>
            <a:cs typeface="+mn-cs"/>
          </a:endParaRPr>
        </a:p>
        <a:p>
          <a:pPr algn="just">
            <a:lnSpc>
              <a:spcPct val="150000"/>
            </a:lnSpc>
          </a:pPr>
          <a:r>
            <a:rPr lang="pt-BR" sz="1100" b="1">
              <a:solidFill>
                <a:schemeClr val="dk1"/>
              </a:solidFill>
              <a:latin typeface="+mn-lt"/>
              <a:ea typeface="+mn-ea"/>
              <a:cs typeface="+mn-cs"/>
            </a:rPr>
            <a:t>	Válido comentar que a base deste anuário é ferramenta de contribuição com órgãos das demais esferas governamentais, não governamentais, representações e sociedade em suma escala.</a:t>
          </a:r>
          <a:endParaRPr lang="pt-BR" sz="1100">
            <a:solidFill>
              <a:schemeClr val="dk1"/>
            </a:solidFill>
            <a:latin typeface="+mn-lt"/>
            <a:ea typeface="+mn-ea"/>
            <a:cs typeface="+mn-cs"/>
          </a:endParaRPr>
        </a:p>
        <a:p>
          <a:pPr indent="457200" algn="just"/>
          <a:endParaRPr lang="pt-BR" sz="1100" b="1">
            <a:solidFill>
              <a:schemeClr val="dk1"/>
            </a:solidFill>
            <a:latin typeface="+mn-lt"/>
            <a:ea typeface="+mn-ea"/>
            <a:cs typeface="+mn-cs"/>
          </a:endParaRPr>
        </a:p>
        <a:p>
          <a:pPr indent="457200" algn="just"/>
          <a:endParaRPr lang="pt-BR" sz="1100"/>
        </a:p>
      </xdr:txBody>
    </xdr:sp>
    <xdr:clientData/>
  </xdr:oneCellAnchor>
  <xdr:oneCellAnchor>
    <xdr:from>
      <xdr:col>8</xdr:col>
      <xdr:colOff>628650</xdr:colOff>
      <xdr:row>4</xdr:row>
      <xdr:rowOff>85725</xdr:rowOff>
    </xdr:from>
    <xdr:ext cx="184731" cy="264560"/>
    <xdr:sp macro="" textlink="">
      <xdr:nvSpPr>
        <xdr:cNvPr id="6" name="CaixaDeTexto 5"/>
        <xdr:cNvSpPr txBox="1"/>
      </xdr:nvSpPr>
      <xdr:spPr>
        <a:xfrm>
          <a:off x="5000625"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182327</xdr:colOff>
      <xdr:row>8</xdr:row>
      <xdr:rowOff>176752</xdr:rowOff>
    </xdr:from>
    <xdr:ext cx="1908408" cy="405432"/>
    <xdr:sp macro="" textlink="">
      <xdr:nvSpPr>
        <xdr:cNvPr id="7" name="Retângulo 6"/>
        <xdr:cNvSpPr/>
      </xdr:nvSpPr>
      <xdr:spPr>
        <a:xfrm>
          <a:off x="3963752" y="1576927"/>
          <a:ext cx="1908408" cy="405432"/>
        </a:xfrm>
        <a:prstGeom prst="rect">
          <a:avLst/>
        </a:prstGeom>
        <a:noFill/>
      </xdr:spPr>
      <xdr:txBody>
        <a:bodyPr wrap="none" lIns="91440" tIns="45720" rIns="91440" bIns="45720">
          <a:spAutoFit/>
        </a:bodyPr>
        <a:lstStyle/>
        <a:p>
          <a:pPr algn="ctr"/>
          <a:r>
            <a:rPr lang="pt-BR" sz="2000" b="1" cap="all" spc="0">
              <a:ln w="9000" cmpd="sng">
                <a:solidFill>
                  <a:schemeClr val="accent4">
                    <a:shade val="50000"/>
                    <a:satMod val="120000"/>
                  </a:schemeClr>
                </a:solidFill>
                <a:prstDash val="solid"/>
              </a:ln>
              <a:solidFill>
                <a:schemeClr val="tx1"/>
              </a:solidFill>
              <a:effectLst>
                <a:reflection blurRad="12700" stA="28000" endPos="45000" dist="1000" dir="5400000" sy="-100000" algn="bl" rotWithShape="0"/>
              </a:effectLst>
            </a:rPr>
            <a:t>APRESENTAÇÃO</a:t>
          </a:r>
        </a:p>
      </xdr:txBody>
    </xdr:sp>
    <xdr:clientData/>
  </xdr:oneCellAnchor>
  <xdr:twoCellAnchor editAs="oneCell">
    <xdr:from>
      <xdr:col>5</xdr:col>
      <xdr:colOff>228600</xdr:colOff>
      <xdr:row>36</xdr:row>
      <xdr:rowOff>95250</xdr:rowOff>
    </xdr:from>
    <xdr:to>
      <xdr:col>8</xdr:col>
      <xdr:colOff>428625</xdr:colOff>
      <xdr:row>42</xdr:row>
      <xdr:rowOff>38100</xdr:rowOff>
    </xdr:to>
    <xdr:pic>
      <xdr:nvPicPr>
        <xdr:cNvPr id="10055329" name="Imagem 7" descr="ASSINATURA AIRTON.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6877050"/>
          <a:ext cx="19716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36</xdr:row>
      <xdr:rowOff>38100</xdr:rowOff>
    </xdr:from>
    <xdr:to>
      <xdr:col>13</xdr:col>
      <xdr:colOff>142875</xdr:colOff>
      <xdr:row>41</xdr:row>
      <xdr:rowOff>66675</xdr:rowOff>
    </xdr:to>
    <xdr:pic>
      <xdr:nvPicPr>
        <xdr:cNvPr id="10055330" name="Imagem 8" descr="Assinatura Carvalho.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91200" y="6819900"/>
          <a:ext cx="17907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628650</xdr:colOff>
      <xdr:row>5</xdr:row>
      <xdr:rowOff>85725</xdr:rowOff>
    </xdr:from>
    <xdr:ext cx="184731" cy="264560"/>
    <xdr:sp macro="" textlink="">
      <xdr:nvSpPr>
        <xdr:cNvPr id="2" name="CaixaDeTexto 1"/>
        <xdr:cNvSpPr txBox="1"/>
      </xdr:nvSpPr>
      <xdr:spPr>
        <a:xfrm>
          <a:off x="5486400" y="103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14</xdr:col>
      <xdr:colOff>36349</xdr:colOff>
      <xdr:row>4</xdr:row>
      <xdr:rowOff>61914</xdr:rowOff>
    </xdr:from>
    <xdr:to>
      <xdr:col>15</xdr:col>
      <xdr:colOff>100039</xdr:colOff>
      <xdr:row>8</xdr:row>
      <xdr:rowOff>9525</xdr:rowOff>
    </xdr:to>
    <xdr:pic>
      <xdr:nvPicPr>
        <xdr:cNvPr id="3" name="Imagem 2" descr="Brasao Rondonia.jpg"/>
        <xdr:cNvPicPr>
          <a:picLocks noChangeAspect="1"/>
        </xdr:cNvPicPr>
      </xdr:nvPicPr>
      <xdr:blipFill>
        <a:blip xmlns:r="http://schemas.openxmlformats.org/officeDocument/2006/relationships" r:embed="rId1" cstate="print"/>
        <a:stretch>
          <a:fillRect/>
        </a:stretch>
      </xdr:blipFill>
      <xdr:spPr>
        <a:xfrm>
          <a:off x="7599199" y="823914"/>
          <a:ext cx="673290" cy="73818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9</xdr:col>
      <xdr:colOff>37075</xdr:colOff>
      <xdr:row>9</xdr:row>
      <xdr:rowOff>219614</xdr:rowOff>
    </xdr:from>
    <xdr:ext cx="1660456" cy="405432"/>
    <xdr:sp macro="" textlink="">
      <xdr:nvSpPr>
        <xdr:cNvPr id="4" name="Retângulo 3"/>
        <xdr:cNvSpPr/>
      </xdr:nvSpPr>
      <xdr:spPr>
        <a:xfrm>
          <a:off x="4551925" y="1962689"/>
          <a:ext cx="1660456" cy="405432"/>
        </a:xfrm>
        <a:prstGeom prst="rect">
          <a:avLst/>
        </a:prstGeom>
        <a:noFill/>
      </xdr:spPr>
      <xdr:txBody>
        <a:bodyPr wrap="none" lIns="91440" tIns="45720" rIns="91440" bIns="45720">
          <a:spAutoFit/>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ctr"/>
          <a:r>
            <a:rPr lang="pt-BR" sz="2000" b="1" cap="all" spc="0">
              <a:ln/>
              <a:solidFill>
                <a:schemeClr val="tx1"/>
              </a:solidFill>
              <a:effectLst>
                <a:outerShdw blurRad="19685" dist="12700" dir="5400000" algn="tl" rotWithShape="0">
                  <a:schemeClr val="accent1">
                    <a:satMod val="130000"/>
                    <a:alpha val="60000"/>
                  </a:schemeClr>
                </a:outerShdw>
                <a:reflection blurRad="10000" stA="55000" endPos="48000" dist="500" dir="5400000" sy="-100000" algn="bl" rotWithShape="0"/>
              </a:effectLst>
            </a:rPr>
            <a:t>INTRODUÇÃO</a:t>
          </a:r>
        </a:p>
      </xdr:txBody>
    </xdr:sp>
    <xdr:clientData/>
  </xdr:oneCellAnchor>
  <xdr:twoCellAnchor editAs="oneCell">
    <xdr:from>
      <xdr:col>6</xdr:col>
      <xdr:colOff>47626</xdr:colOff>
      <xdr:row>5</xdr:row>
      <xdr:rowOff>2382</xdr:rowOff>
    </xdr:from>
    <xdr:to>
      <xdr:col>7</xdr:col>
      <xdr:colOff>156672</xdr:colOff>
      <xdr:row>8</xdr:row>
      <xdr:rowOff>38100</xdr:rowOff>
    </xdr:to>
    <xdr:pic>
      <xdr:nvPicPr>
        <xdr:cNvPr id="5" name="Imagem 4"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733676" y="954882"/>
          <a:ext cx="718646" cy="635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5</xdr:col>
      <xdr:colOff>180975</xdr:colOff>
      <xdr:row>11</xdr:row>
      <xdr:rowOff>161925</xdr:rowOff>
    </xdr:from>
    <xdr:to>
      <xdr:col>16</xdr:col>
      <xdr:colOff>57150</xdr:colOff>
      <xdr:row>50</xdr:row>
      <xdr:rowOff>47626</xdr:rowOff>
    </xdr:to>
    <xdr:sp macro="" textlink="">
      <xdr:nvSpPr>
        <xdr:cNvPr id="6" name="CaixaDeTexto 5"/>
        <xdr:cNvSpPr txBox="1"/>
      </xdr:nvSpPr>
      <xdr:spPr>
        <a:xfrm>
          <a:off x="2257425" y="2609850"/>
          <a:ext cx="6581775" cy="8391526"/>
        </a:xfrm>
        <a:prstGeom prst="rect">
          <a:avLst/>
        </a:prstGeom>
        <a:solidFill>
          <a:schemeClr val="bg1">
            <a:lumMod val="95000"/>
          </a:schemeClr>
        </a:solidFill>
        <a:ln w="57150">
          <a:solidFill>
            <a:sysClr val="windowText" lastClr="000000"/>
          </a:solidFill>
        </a:ln>
        <a:effectLst>
          <a:glow rad="63500">
            <a:schemeClr val="accent5">
              <a:satMod val="175000"/>
              <a:alpha val="40000"/>
            </a:schemeClr>
          </a:glow>
          <a:outerShdw blurRad="40000" dist="20000" dir="5400000" rotWithShape="0">
            <a:srgbClr val="000000">
              <a:alpha val="38000"/>
            </a:srgbClr>
          </a:outerShdw>
        </a:effectLst>
      </xdr:spPr>
      <xdr:style>
        <a:lnRef idx="1">
          <a:schemeClr val="accent5"/>
        </a:lnRef>
        <a:fillRef idx="2">
          <a:schemeClr val="accent5"/>
        </a:fillRef>
        <a:effectRef idx="1">
          <a:schemeClr val="accent5"/>
        </a:effectRef>
        <a:fontRef idx="minor">
          <a:schemeClr val="dk1"/>
        </a:fontRef>
      </xdr:style>
      <xdr:txBody>
        <a:bodyPr wrap="square" rtlCol="0" anchor="t"/>
        <a:lstStyle/>
        <a:p>
          <a:r>
            <a:rPr lang="pt-BR" sz="1100">
              <a:solidFill>
                <a:schemeClr val="dk1"/>
              </a:solidFill>
              <a:latin typeface="+mn-lt"/>
              <a:ea typeface="+mn-ea"/>
              <a:cs typeface="+mn-cs"/>
            </a:rPr>
            <a:t>							</a:t>
          </a:r>
          <a:r>
            <a:rPr lang="pt-BR" sz="1100" b="1">
              <a:solidFill>
                <a:schemeClr val="dk1"/>
              </a:solidFill>
              <a:latin typeface="+mn-lt"/>
              <a:ea typeface="+mn-ea"/>
              <a:cs typeface="+mn-cs"/>
            </a:rPr>
            <a:t>As informações sobre acidentes de trânsito aqui relatado são provenientes de uma base de dados coletados a partir de 2001 para um melhor entendimento da evolução da frota, assim como número de acidentes.</a:t>
          </a:r>
          <a:endParaRPr lang="pt-BR" sz="1100">
            <a:solidFill>
              <a:schemeClr val="dk1"/>
            </a:solidFill>
            <a:latin typeface="+mn-lt"/>
            <a:ea typeface="+mn-ea"/>
            <a:cs typeface="+mn-cs"/>
          </a:endParaRPr>
        </a:p>
        <a:p>
          <a:r>
            <a:rPr lang="pt-BR" sz="1100" b="1">
              <a:solidFill>
                <a:schemeClr val="dk1"/>
              </a:solidFill>
              <a:latin typeface="+mn-lt"/>
              <a:ea typeface="+mn-ea"/>
              <a:cs typeface="+mn-cs"/>
            </a:rPr>
            <a:t>	Estas informações provêem de registros feitos na Delegacia Especializada em Delitos de Trânsito, batalhões da Polícia Militar, Instituto Médico Legal e Polícia Rodoviária Federal.</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As questões e os problemas de acidentes de trânsito no Brasil alcançam um patamar alarmante pelo índice de mortos e feridos, gerando um grande ônus financeiro para administração pública e trauma para as vítimas e familiares.</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Neste contexto, o Estado de Rondônia por sua vez, contribui com este quadro de degradação social. O Departamento Estadual de Trânsito de Rondônia - DETRAN faz a publicação de um anuário com informações completas dos últimos anos para que a sociedade tome conhecimento desses índices e faça uma reflexão para inverter esse quadro. </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Rondônia está passando por um bom momento econômico isso pode ser percebido pelo crescimento da frota do Estado, tendo o ano de 2010 um crescimento da ordem de 13,96%, o maior dos últimos tempos e um dos maiores índices do País. O Estado de Rondônia é predominantemente motociclista 54,87% da frota corresponde a esse tipo de veículo e em 2010 manteve seu forte crescimento 14,08%, perfazendo um total de 307.556 motocicletas.</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No ano de 2010 foram registrados no Estado de Rondônia 13.646 acidentes com vítimas o que representa um crescimento de 11,4% em relação a 2009, a maioria durante o dia (63,1%). O número de vítimas não fatais (20.377) em 2010 apresentou um aumento 11,4% com relação a 2009 enquanto as vítimas fatais (484) com um aumento de 15,2%.</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Analisando as ocorrências de acidentes de trânsito, decorre que o fator contribuinte para a imensa maioria dos acidentes é a imprudência e a imperícia dos usuários da via pública. A motocicleta é o veículo que mais se envolve em acidentes com vítimas (52,1%). </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A infração de trânsito mais comum no Estado em 2010 foi: “</a:t>
          </a:r>
          <a:r>
            <a:rPr lang="pt-BR" sz="1100" b="1" i="1">
              <a:solidFill>
                <a:schemeClr val="dk1"/>
              </a:solidFill>
              <a:latin typeface="+mn-lt"/>
              <a:ea typeface="+mn-ea"/>
              <a:cs typeface="+mn-cs"/>
            </a:rPr>
            <a:t>DIRIGIR VEICULO SEM POSSUIR CARTEIRA NACIONAL DE HABILITACAO OU PERMISSAO PARA DIRIGIR</a:t>
          </a:r>
          <a:r>
            <a:rPr lang="pt-BR" sz="1100" b="1">
              <a:solidFill>
                <a:schemeClr val="dk1"/>
              </a:solidFill>
              <a:latin typeface="+mn-lt"/>
              <a:ea typeface="+mn-ea"/>
              <a:cs typeface="+mn-cs"/>
            </a:rPr>
            <a:t>”. Houve um aumento de 44,8% no número de autuações se comparada com o ano de 2009. O detalhamento dessas e outras informações estão mais bem representados nos quadros deste anuário.</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O DETRAN-RO também atua de forma intensa na educação de trânsito, representado pela CET (Coordenadoria de Educação de Trânsito), nas escolas, em campanhas publicitárias nos veículos de comunicação de massa nas atividades de rua através das blitz educativas e campanhas. </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Este resultado do monitoramento do Sistema de Trânsito do Estado de Rondônia requer uma reflexão maior no estabelecimento de uma política pública visando minimizar esta endemia.</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               	 Acreditamos que o Anuário Estatístico de Acidentes de Trânsito 2010 seja uma importante ferramenta de orientação para o DETRAN-RO, assim como para os demais órgãos da administração pública e a sociedade civil organizada.  Esperamos que cada usuário, em geral, o tenha como um alerta para mudanças de atitudes que preservem a vida.</a:t>
          </a:r>
          <a:endParaRPr lang="pt-BR" sz="1100">
            <a:solidFill>
              <a:schemeClr val="dk1"/>
            </a:solidFill>
            <a:latin typeface="+mn-lt"/>
            <a:ea typeface="+mn-ea"/>
            <a:cs typeface="+mn-cs"/>
          </a:endParaRPr>
        </a:p>
        <a:p>
          <a:pPr algn="just"/>
          <a:r>
            <a:rPr lang="pt-BR" sz="1100" b="1">
              <a:solidFill>
                <a:schemeClr val="dk1"/>
              </a:solidFill>
              <a:latin typeface="+mn-lt"/>
              <a:ea typeface="+mn-ea"/>
              <a:cs typeface="+mn-cs"/>
            </a:rPr>
            <a:t> </a:t>
          </a:r>
        </a:p>
        <a:p>
          <a:pPr algn="just">
            <a:lnSpc>
              <a:spcPts val="1600"/>
            </a:lnSpc>
          </a:pPr>
          <a:endParaRPr lang="pt-BR" sz="1100" b="1"/>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2</xdr:row>
      <xdr:rowOff>85725</xdr:rowOff>
    </xdr:from>
    <xdr:ext cx="184731" cy="264560"/>
    <xdr:sp macro="" textlink="">
      <xdr:nvSpPr>
        <xdr:cNvPr id="2" name="CaixaDeTexto 1"/>
        <xdr:cNvSpPr txBox="1"/>
      </xdr:nvSpPr>
      <xdr:spPr>
        <a:xfrm>
          <a:off x="4038600"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2</xdr:row>
      <xdr:rowOff>85725</xdr:rowOff>
    </xdr:from>
    <xdr:ext cx="184731" cy="264560"/>
    <xdr:sp macro="" textlink="">
      <xdr:nvSpPr>
        <xdr:cNvPr id="3" name="CaixaDeTexto 2"/>
        <xdr:cNvSpPr txBox="1"/>
      </xdr:nvSpPr>
      <xdr:spPr>
        <a:xfrm>
          <a:off x="4038600"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2</xdr:row>
      <xdr:rowOff>85725</xdr:rowOff>
    </xdr:from>
    <xdr:ext cx="184731" cy="264560"/>
    <xdr:sp macro="" textlink="">
      <xdr:nvSpPr>
        <xdr:cNvPr id="4" name="CaixaDeTexto 3"/>
        <xdr:cNvSpPr txBox="1"/>
      </xdr:nvSpPr>
      <xdr:spPr>
        <a:xfrm>
          <a:off x="4038600"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1</xdr:row>
      <xdr:rowOff>0</xdr:rowOff>
    </xdr:from>
    <xdr:ext cx="184731" cy="264560"/>
    <xdr:sp macro="" textlink="">
      <xdr:nvSpPr>
        <xdr:cNvPr id="5" name="CaixaDeTexto 4"/>
        <xdr:cNvSpPr txBox="1"/>
      </xdr:nvSpPr>
      <xdr:spPr>
        <a:xfrm>
          <a:off x="40386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2</xdr:row>
      <xdr:rowOff>85725</xdr:rowOff>
    </xdr:from>
    <xdr:ext cx="184731" cy="264560"/>
    <xdr:sp macro="" textlink="">
      <xdr:nvSpPr>
        <xdr:cNvPr id="6" name="CaixaDeTexto 5"/>
        <xdr:cNvSpPr txBox="1"/>
      </xdr:nvSpPr>
      <xdr:spPr>
        <a:xfrm>
          <a:off x="4038600"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0</xdr:colOff>
      <xdr:row>2</xdr:row>
      <xdr:rowOff>85725</xdr:rowOff>
    </xdr:from>
    <xdr:ext cx="184731" cy="264560"/>
    <xdr:sp macro="" textlink="">
      <xdr:nvSpPr>
        <xdr:cNvPr id="7" name="CaixaDeTexto 6"/>
        <xdr:cNvSpPr txBox="1"/>
      </xdr:nvSpPr>
      <xdr:spPr>
        <a:xfrm>
          <a:off x="4038600" y="2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9</xdr:col>
      <xdr:colOff>142874</xdr:colOff>
      <xdr:row>2</xdr:row>
      <xdr:rowOff>76200</xdr:rowOff>
    </xdr:from>
    <xdr:to>
      <xdr:col>10</xdr:col>
      <xdr:colOff>189644</xdr:colOff>
      <xdr:row>5</xdr:row>
      <xdr:rowOff>161924</xdr:rowOff>
    </xdr:to>
    <xdr:pic>
      <xdr:nvPicPr>
        <xdr:cNvPr id="8" name="Imagem 7" descr="Brasao Rondonia.jpg"/>
        <xdr:cNvPicPr>
          <a:picLocks noChangeAspect="1"/>
        </xdr:cNvPicPr>
      </xdr:nvPicPr>
      <xdr:blipFill>
        <a:blip xmlns:r="http://schemas.openxmlformats.org/officeDocument/2006/relationships" r:embed="rId1" cstate="print"/>
        <a:stretch>
          <a:fillRect/>
        </a:stretch>
      </xdr:blipFill>
      <xdr:spPr>
        <a:xfrm>
          <a:off x="7486649" y="476250"/>
          <a:ext cx="627795" cy="68579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xdr:col>
      <xdr:colOff>447677</xdr:colOff>
      <xdr:row>2</xdr:row>
      <xdr:rowOff>47625</xdr:rowOff>
    </xdr:from>
    <xdr:to>
      <xdr:col>2</xdr:col>
      <xdr:colOff>1106625</xdr:colOff>
      <xdr:row>5</xdr:row>
      <xdr:rowOff>148848</xdr:rowOff>
    </xdr:to>
    <xdr:pic>
      <xdr:nvPicPr>
        <xdr:cNvPr id="10" name="Imagem 9" descr="LOGO DETRAN PLÁSTICA.jpg"/>
        <xdr:cNvPicPr>
          <a:picLocks noChangeAspect="1"/>
        </xdr:cNvPicPr>
      </xdr:nvPicPr>
      <xdr:blipFill>
        <a:blip xmlns:r="http://schemas.openxmlformats.org/officeDocument/2006/relationships" r:embed="rId2" cstate="print"/>
        <a:srcRect/>
        <a:stretch>
          <a:fillRect/>
        </a:stretch>
      </xdr:blipFill>
      <xdr:spPr bwMode="auto">
        <a:xfrm>
          <a:off x="2705102" y="447675"/>
          <a:ext cx="658948" cy="70129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1</xdr:col>
      <xdr:colOff>1981200</xdr:colOff>
      <xdr:row>80</xdr:row>
      <xdr:rowOff>142875</xdr:rowOff>
    </xdr:from>
    <xdr:to>
      <xdr:col>11</xdr:col>
      <xdr:colOff>57150</xdr:colOff>
      <xdr:row>82</xdr:row>
      <xdr:rowOff>28575</xdr:rowOff>
    </xdr:to>
    <xdr:graphicFrame macro="">
      <xdr:nvGraphicFramePr>
        <xdr:cNvPr id="10056678"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4</xdr:col>
      <xdr:colOff>628650</xdr:colOff>
      <xdr:row>2</xdr:row>
      <xdr:rowOff>85725</xdr:rowOff>
    </xdr:from>
    <xdr:ext cx="184731" cy="264560"/>
    <xdr:sp macro="" textlink="">
      <xdr:nvSpPr>
        <xdr:cNvPr id="2" name="CaixaDeTexto 1"/>
        <xdr:cNvSpPr txBox="1"/>
      </xdr:nvSpPr>
      <xdr:spPr>
        <a:xfrm>
          <a:off x="45434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64</xdr:row>
      <xdr:rowOff>85725</xdr:rowOff>
    </xdr:from>
    <xdr:ext cx="184731" cy="264560"/>
    <xdr:sp macro="" textlink="">
      <xdr:nvSpPr>
        <xdr:cNvPr id="3" name="CaixaDeTexto 2"/>
        <xdr:cNvSpPr txBox="1"/>
      </xdr:nvSpPr>
      <xdr:spPr>
        <a:xfrm>
          <a:off x="4543425" y="1443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140</xdr:row>
      <xdr:rowOff>0</xdr:rowOff>
    </xdr:from>
    <xdr:ext cx="184731" cy="264560"/>
    <xdr:sp macro="" textlink="">
      <xdr:nvSpPr>
        <xdr:cNvPr id="4" name="CaixaDeTexto 3"/>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140</xdr:row>
      <xdr:rowOff>0</xdr:rowOff>
    </xdr:from>
    <xdr:ext cx="184731" cy="264560"/>
    <xdr:sp macro="" textlink="">
      <xdr:nvSpPr>
        <xdr:cNvPr id="5" name="CaixaDeTexto 4"/>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6" name="CaixaDeTexto 5"/>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7" name="CaixaDeTexto 6"/>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8" name="CaixaDeTexto 7"/>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9" name="CaixaDeTexto 8"/>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0" name="CaixaDeTexto 9"/>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1" name="CaixaDeTexto 10"/>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2" name="CaixaDeTexto 11"/>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3" name="CaixaDeTexto 12"/>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4" name="CaixaDeTexto 13"/>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140</xdr:row>
      <xdr:rowOff>0</xdr:rowOff>
    </xdr:from>
    <xdr:ext cx="184731" cy="264560"/>
    <xdr:sp macro="" textlink="">
      <xdr:nvSpPr>
        <xdr:cNvPr id="15" name="CaixaDeTexto 14"/>
        <xdr:cNvSpPr txBox="1"/>
      </xdr:nvSpPr>
      <xdr:spPr>
        <a:xfrm>
          <a:off x="45434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3</xdr:col>
      <xdr:colOff>85725</xdr:colOff>
      <xdr:row>99</xdr:row>
      <xdr:rowOff>0</xdr:rowOff>
    </xdr:from>
    <xdr:to>
      <xdr:col>13</xdr:col>
      <xdr:colOff>381000</xdr:colOff>
      <xdr:row>108</xdr:row>
      <xdr:rowOff>133350</xdr:rowOff>
    </xdr:to>
    <xdr:graphicFrame macro="">
      <xdr:nvGraphicFramePr>
        <xdr:cNvPr id="1595510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xdr:colOff>
      <xdr:row>113</xdr:row>
      <xdr:rowOff>47625</xdr:rowOff>
    </xdr:from>
    <xdr:to>
      <xdr:col>13</xdr:col>
      <xdr:colOff>361950</xdr:colOff>
      <xdr:row>122</xdr:row>
      <xdr:rowOff>152400</xdr:rowOff>
    </xdr:to>
    <xdr:graphicFrame macro="">
      <xdr:nvGraphicFramePr>
        <xdr:cNvPr id="1595510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85725</xdr:colOff>
      <xdr:row>158</xdr:row>
      <xdr:rowOff>66675</xdr:rowOff>
    </xdr:from>
    <xdr:to>
      <xdr:col>13</xdr:col>
      <xdr:colOff>333375</xdr:colOff>
      <xdr:row>168</xdr:row>
      <xdr:rowOff>85725</xdr:rowOff>
    </xdr:to>
    <xdr:graphicFrame macro="">
      <xdr:nvGraphicFramePr>
        <xdr:cNvPr id="1595510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5</xdr:col>
      <xdr:colOff>628650</xdr:colOff>
      <xdr:row>140</xdr:row>
      <xdr:rowOff>0</xdr:rowOff>
    </xdr:from>
    <xdr:ext cx="184731" cy="264560"/>
    <xdr:sp macro="" textlink="">
      <xdr:nvSpPr>
        <xdr:cNvPr id="19" name="CaixaDeTexto 18"/>
        <xdr:cNvSpPr txBox="1"/>
      </xdr:nvSpPr>
      <xdr:spPr>
        <a:xfrm>
          <a:off x="494347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140</xdr:row>
      <xdr:rowOff>0</xdr:rowOff>
    </xdr:from>
    <xdr:ext cx="184731" cy="264560"/>
    <xdr:sp macro="" textlink="">
      <xdr:nvSpPr>
        <xdr:cNvPr id="20" name="CaixaDeTexto 19"/>
        <xdr:cNvSpPr txBox="1"/>
      </xdr:nvSpPr>
      <xdr:spPr>
        <a:xfrm>
          <a:off x="494347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140</xdr:row>
      <xdr:rowOff>0</xdr:rowOff>
    </xdr:from>
    <xdr:ext cx="184731" cy="264560"/>
    <xdr:sp macro="" textlink="">
      <xdr:nvSpPr>
        <xdr:cNvPr id="21" name="CaixaDeTexto 20"/>
        <xdr:cNvSpPr txBox="1"/>
      </xdr:nvSpPr>
      <xdr:spPr>
        <a:xfrm>
          <a:off x="53721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140</xdr:row>
      <xdr:rowOff>0</xdr:rowOff>
    </xdr:from>
    <xdr:ext cx="184731" cy="264560"/>
    <xdr:sp macro="" textlink="">
      <xdr:nvSpPr>
        <xdr:cNvPr id="22" name="CaixaDeTexto 21"/>
        <xdr:cNvSpPr txBox="1"/>
      </xdr:nvSpPr>
      <xdr:spPr>
        <a:xfrm>
          <a:off x="53721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140</xdr:row>
      <xdr:rowOff>0</xdr:rowOff>
    </xdr:from>
    <xdr:ext cx="184731" cy="264560"/>
    <xdr:sp macro="" textlink="">
      <xdr:nvSpPr>
        <xdr:cNvPr id="23" name="CaixaDeTexto 22"/>
        <xdr:cNvSpPr txBox="1"/>
      </xdr:nvSpPr>
      <xdr:spPr>
        <a:xfrm>
          <a:off x="577215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140</xdr:row>
      <xdr:rowOff>0</xdr:rowOff>
    </xdr:from>
    <xdr:ext cx="184731" cy="264560"/>
    <xdr:sp macro="" textlink="">
      <xdr:nvSpPr>
        <xdr:cNvPr id="24" name="CaixaDeTexto 23"/>
        <xdr:cNvSpPr txBox="1"/>
      </xdr:nvSpPr>
      <xdr:spPr>
        <a:xfrm>
          <a:off x="577215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140</xdr:row>
      <xdr:rowOff>0</xdr:rowOff>
    </xdr:from>
    <xdr:ext cx="184731" cy="264560"/>
    <xdr:sp macro="" textlink="">
      <xdr:nvSpPr>
        <xdr:cNvPr id="25" name="CaixaDeTexto 24"/>
        <xdr:cNvSpPr txBox="1"/>
      </xdr:nvSpPr>
      <xdr:spPr>
        <a:xfrm>
          <a:off x="61722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140</xdr:row>
      <xdr:rowOff>0</xdr:rowOff>
    </xdr:from>
    <xdr:ext cx="184731" cy="264560"/>
    <xdr:sp macro="" textlink="">
      <xdr:nvSpPr>
        <xdr:cNvPr id="26" name="CaixaDeTexto 25"/>
        <xdr:cNvSpPr txBox="1"/>
      </xdr:nvSpPr>
      <xdr:spPr>
        <a:xfrm>
          <a:off x="61722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141</xdr:row>
      <xdr:rowOff>0</xdr:rowOff>
    </xdr:from>
    <xdr:ext cx="184731" cy="264560"/>
    <xdr:sp macro="" textlink="">
      <xdr:nvSpPr>
        <xdr:cNvPr id="29" name="CaixaDeTexto 28"/>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141</xdr:row>
      <xdr:rowOff>0</xdr:rowOff>
    </xdr:from>
    <xdr:ext cx="184731" cy="264560"/>
    <xdr:sp macro="" textlink="">
      <xdr:nvSpPr>
        <xdr:cNvPr id="30" name="CaixaDeTexto 29"/>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31" name="CaixaDeTexto 30"/>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32" name="CaixaDeTexto 31"/>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33" name="CaixaDeTexto 32"/>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34" name="CaixaDeTexto 33"/>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141</xdr:row>
      <xdr:rowOff>0</xdr:rowOff>
    </xdr:from>
    <xdr:ext cx="184731" cy="264560"/>
    <xdr:sp macro="" textlink="">
      <xdr:nvSpPr>
        <xdr:cNvPr id="35" name="CaixaDeTexto 34"/>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141</xdr:row>
      <xdr:rowOff>0</xdr:rowOff>
    </xdr:from>
    <xdr:ext cx="184731" cy="264560"/>
    <xdr:sp macro="" textlink="">
      <xdr:nvSpPr>
        <xdr:cNvPr id="36" name="CaixaDeTexto 35"/>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37" name="CaixaDeTexto 36"/>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38" name="CaixaDeTexto 37"/>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39" name="CaixaDeTexto 38"/>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0" name="CaixaDeTexto 39"/>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1" name="CaixaDeTexto 40"/>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2" name="CaixaDeTexto 41"/>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3" name="CaixaDeTexto 42"/>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4" name="CaixaDeTexto 43"/>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5" name="CaixaDeTexto 44"/>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141</xdr:row>
      <xdr:rowOff>0</xdr:rowOff>
    </xdr:from>
    <xdr:ext cx="184731" cy="264560"/>
    <xdr:sp macro="" textlink="">
      <xdr:nvSpPr>
        <xdr:cNvPr id="46" name="CaixaDeTexto 45"/>
        <xdr:cNvSpPr txBox="1"/>
      </xdr:nvSpPr>
      <xdr:spPr>
        <a:xfrm>
          <a:off x="454342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47" name="CaixaDeTexto 46"/>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48" name="CaixaDeTexto 47"/>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49" name="CaixaDeTexto 48"/>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50" name="CaixaDeTexto 49"/>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51" name="CaixaDeTexto 50"/>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142</xdr:row>
      <xdr:rowOff>0</xdr:rowOff>
    </xdr:from>
    <xdr:ext cx="184731" cy="264560"/>
    <xdr:sp macro="" textlink="">
      <xdr:nvSpPr>
        <xdr:cNvPr id="52" name="CaixaDeTexto 51"/>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3" name="CaixaDeTexto 52"/>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4" name="CaixaDeTexto 53"/>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5" name="CaixaDeTexto 54"/>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6" name="CaixaDeTexto 55"/>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7" name="CaixaDeTexto 56"/>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8" name="CaixaDeTexto 57"/>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59" name="CaixaDeTexto 58"/>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60" name="CaixaDeTexto 59"/>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61" name="CaixaDeTexto 60"/>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142</xdr:row>
      <xdr:rowOff>0</xdr:rowOff>
    </xdr:from>
    <xdr:ext cx="184731" cy="264560"/>
    <xdr:sp macro="" textlink="">
      <xdr:nvSpPr>
        <xdr:cNvPr id="62" name="CaixaDeTexto 61"/>
        <xdr:cNvSpPr txBox="1"/>
      </xdr:nvSpPr>
      <xdr:spPr>
        <a:xfrm>
          <a:off x="45434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xdr:row>
      <xdr:rowOff>0</xdr:rowOff>
    </xdr:from>
    <xdr:ext cx="184731" cy="264560"/>
    <xdr:sp macro="" textlink="">
      <xdr:nvSpPr>
        <xdr:cNvPr id="63" name="CaixaDeTexto 62"/>
        <xdr:cNvSpPr txBox="1"/>
      </xdr:nvSpPr>
      <xdr:spPr>
        <a:xfrm>
          <a:off x="494347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xdr:row>
      <xdr:rowOff>0</xdr:rowOff>
    </xdr:from>
    <xdr:ext cx="184731" cy="264560"/>
    <xdr:sp macro="" textlink="">
      <xdr:nvSpPr>
        <xdr:cNvPr id="64" name="CaixaDeTexto 63"/>
        <xdr:cNvSpPr txBox="1"/>
      </xdr:nvSpPr>
      <xdr:spPr>
        <a:xfrm>
          <a:off x="494347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65" name="CaixaDeTexto 64"/>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66" name="CaixaDeTexto 65"/>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67" name="CaixaDeTexto 66"/>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628650</xdr:colOff>
      <xdr:row>143</xdr:row>
      <xdr:rowOff>0</xdr:rowOff>
    </xdr:from>
    <xdr:ext cx="184731" cy="264560"/>
    <xdr:sp macro="" textlink="">
      <xdr:nvSpPr>
        <xdr:cNvPr id="68" name="CaixaDeTexto 67"/>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69" name="CaixaDeTexto 68"/>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0" name="CaixaDeTexto 69"/>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1" name="CaixaDeTexto 70"/>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2" name="CaixaDeTexto 71"/>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3" name="CaixaDeTexto 72"/>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4" name="CaixaDeTexto 73"/>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5" name="CaixaDeTexto 74"/>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6" name="CaixaDeTexto 75"/>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7" name="CaixaDeTexto 76"/>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0</xdr:colOff>
      <xdr:row>143</xdr:row>
      <xdr:rowOff>0</xdr:rowOff>
    </xdr:from>
    <xdr:ext cx="184731" cy="264560"/>
    <xdr:sp macro="" textlink="">
      <xdr:nvSpPr>
        <xdr:cNvPr id="78" name="CaixaDeTexto 77"/>
        <xdr:cNvSpPr txBox="1"/>
      </xdr:nvSpPr>
      <xdr:spPr>
        <a:xfrm>
          <a:off x="454342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143</xdr:row>
      <xdr:rowOff>0</xdr:rowOff>
    </xdr:from>
    <xdr:ext cx="184731" cy="264560"/>
    <xdr:sp macro="" textlink="">
      <xdr:nvSpPr>
        <xdr:cNvPr id="79" name="CaixaDeTexto 78"/>
        <xdr:cNvSpPr txBox="1"/>
      </xdr:nvSpPr>
      <xdr:spPr>
        <a:xfrm>
          <a:off x="494347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143</xdr:row>
      <xdr:rowOff>0</xdr:rowOff>
    </xdr:from>
    <xdr:ext cx="184731" cy="264560"/>
    <xdr:sp macro="" textlink="">
      <xdr:nvSpPr>
        <xdr:cNvPr id="80" name="CaixaDeTexto 79"/>
        <xdr:cNvSpPr txBox="1"/>
      </xdr:nvSpPr>
      <xdr:spPr>
        <a:xfrm>
          <a:off x="4943475"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139</xdr:row>
      <xdr:rowOff>0</xdr:rowOff>
    </xdr:from>
    <xdr:ext cx="184731" cy="264560"/>
    <xdr:sp macro="" textlink="">
      <xdr:nvSpPr>
        <xdr:cNvPr id="81" name="CaixaDeTexto 80"/>
        <xdr:cNvSpPr txBox="1"/>
      </xdr:nvSpPr>
      <xdr:spPr>
        <a:xfrm>
          <a:off x="494347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139</xdr:row>
      <xdr:rowOff>0</xdr:rowOff>
    </xdr:from>
    <xdr:ext cx="184731" cy="264560"/>
    <xdr:sp macro="" textlink="">
      <xdr:nvSpPr>
        <xdr:cNvPr id="82" name="CaixaDeTexto 81"/>
        <xdr:cNvSpPr txBox="1"/>
      </xdr:nvSpPr>
      <xdr:spPr>
        <a:xfrm>
          <a:off x="494347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139</xdr:row>
      <xdr:rowOff>0</xdr:rowOff>
    </xdr:from>
    <xdr:ext cx="184731" cy="264560"/>
    <xdr:sp macro="" textlink="">
      <xdr:nvSpPr>
        <xdr:cNvPr id="83" name="CaixaDeTexto 82"/>
        <xdr:cNvSpPr txBox="1"/>
      </xdr:nvSpPr>
      <xdr:spPr>
        <a:xfrm>
          <a:off x="53721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139</xdr:row>
      <xdr:rowOff>0</xdr:rowOff>
    </xdr:from>
    <xdr:ext cx="184731" cy="264560"/>
    <xdr:sp macro="" textlink="">
      <xdr:nvSpPr>
        <xdr:cNvPr id="84" name="CaixaDeTexto 83"/>
        <xdr:cNvSpPr txBox="1"/>
      </xdr:nvSpPr>
      <xdr:spPr>
        <a:xfrm>
          <a:off x="53721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140</xdr:row>
      <xdr:rowOff>0</xdr:rowOff>
    </xdr:from>
    <xdr:ext cx="184731" cy="264560"/>
    <xdr:sp macro="" textlink="">
      <xdr:nvSpPr>
        <xdr:cNvPr id="85" name="CaixaDeTexto 84"/>
        <xdr:cNvSpPr txBox="1"/>
      </xdr:nvSpPr>
      <xdr:spPr>
        <a:xfrm>
          <a:off x="494347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140</xdr:row>
      <xdr:rowOff>0</xdr:rowOff>
    </xdr:from>
    <xdr:ext cx="184731" cy="264560"/>
    <xdr:sp macro="" textlink="">
      <xdr:nvSpPr>
        <xdr:cNvPr id="86" name="CaixaDeTexto 85"/>
        <xdr:cNvSpPr txBox="1"/>
      </xdr:nvSpPr>
      <xdr:spPr>
        <a:xfrm>
          <a:off x="494347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87" name="CaixaDeTexto 86"/>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88" name="CaixaDeTexto 87"/>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141</xdr:row>
      <xdr:rowOff>0</xdr:rowOff>
    </xdr:from>
    <xdr:ext cx="184731" cy="264560"/>
    <xdr:sp macro="" textlink="">
      <xdr:nvSpPr>
        <xdr:cNvPr id="89" name="CaixaDeTexto 88"/>
        <xdr:cNvSpPr txBox="1"/>
      </xdr:nvSpPr>
      <xdr:spPr>
        <a:xfrm>
          <a:off x="5372100"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141</xdr:row>
      <xdr:rowOff>0</xdr:rowOff>
    </xdr:from>
    <xdr:ext cx="184731" cy="264560"/>
    <xdr:sp macro="" textlink="">
      <xdr:nvSpPr>
        <xdr:cNvPr id="90" name="CaixaDeTexto 89"/>
        <xdr:cNvSpPr txBox="1"/>
      </xdr:nvSpPr>
      <xdr:spPr>
        <a:xfrm>
          <a:off x="5372100"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xdr:row>
      <xdr:rowOff>0</xdr:rowOff>
    </xdr:from>
    <xdr:ext cx="184731" cy="264560"/>
    <xdr:sp macro="" textlink="">
      <xdr:nvSpPr>
        <xdr:cNvPr id="91" name="CaixaDeTexto 90"/>
        <xdr:cNvSpPr txBox="1"/>
      </xdr:nvSpPr>
      <xdr:spPr>
        <a:xfrm>
          <a:off x="494347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142</xdr:row>
      <xdr:rowOff>0</xdr:rowOff>
    </xdr:from>
    <xdr:ext cx="184731" cy="264560"/>
    <xdr:sp macro="" textlink="">
      <xdr:nvSpPr>
        <xdr:cNvPr id="92" name="CaixaDeTexto 91"/>
        <xdr:cNvSpPr txBox="1"/>
      </xdr:nvSpPr>
      <xdr:spPr>
        <a:xfrm>
          <a:off x="494347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93" name="CaixaDeTexto 92"/>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141</xdr:row>
      <xdr:rowOff>0</xdr:rowOff>
    </xdr:from>
    <xdr:ext cx="184731" cy="264560"/>
    <xdr:sp macro="" textlink="">
      <xdr:nvSpPr>
        <xdr:cNvPr id="94" name="CaixaDeTexto 93"/>
        <xdr:cNvSpPr txBox="1"/>
      </xdr:nvSpPr>
      <xdr:spPr>
        <a:xfrm>
          <a:off x="4943475" y="3084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139</xdr:row>
      <xdr:rowOff>0</xdr:rowOff>
    </xdr:from>
    <xdr:ext cx="184731" cy="264560"/>
    <xdr:sp macro="" textlink="">
      <xdr:nvSpPr>
        <xdr:cNvPr id="95" name="CaixaDeTexto 94"/>
        <xdr:cNvSpPr txBox="1"/>
      </xdr:nvSpPr>
      <xdr:spPr>
        <a:xfrm>
          <a:off x="53721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139</xdr:row>
      <xdr:rowOff>0</xdr:rowOff>
    </xdr:from>
    <xdr:ext cx="184731" cy="264560"/>
    <xdr:sp macro="" textlink="">
      <xdr:nvSpPr>
        <xdr:cNvPr id="96" name="CaixaDeTexto 95"/>
        <xdr:cNvSpPr txBox="1"/>
      </xdr:nvSpPr>
      <xdr:spPr>
        <a:xfrm>
          <a:off x="53721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139</xdr:row>
      <xdr:rowOff>0</xdr:rowOff>
    </xdr:from>
    <xdr:ext cx="184731" cy="264560"/>
    <xdr:sp macro="" textlink="">
      <xdr:nvSpPr>
        <xdr:cNvPr id="97" name="CaixaDeTexto 96"/>
        <xdr:cNvSpPr txBox="1"/>
      </xdr:nvSpPr>
      <xdr:spPr>
        <a:xfrm>
          <a:off x="57721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139</xdr:row>
      <xdr:rowOff>0</xdr:rowOff>
    </xdr:from>
    <xdr:ext cx="184731" cy="264560"/>
    <xdr:sp macro="" textlink="">
      <xdr:nvSpPr>
        <xdr:cNvPr id="98" name="CaixaDeTexto 97"/>
        <xdr:cNvSpPr txBox="1"/>
      </xdr:nvSpPr>
      <xdr:spPr>
        <a:xfrm>
          <a:off x="57721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140</xdr:row>
      <xdr:rowOff>0</xdr:rowOff>
    </xdr:from>
    <xdr:ext cx="184731" cy="264560"/>
    <xdr:sp macro="" textlink="">
      <xdr:nvSpPr>
        <xdr:cNvPr id="99" name="CaixaDeTexto 98"/>
        <xdr:cNvSpPr txBox="1"/>
      </xdr:nvSpPr>
      <xdr:spPr>
        <a:xfrm>
          <a:off x="53721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140</xdr:row>
      <xdr:rowOff>0</xdr:rowOff>
    </xdr:from>
    <xdr:ext cx="184731" cy="264560"/>
    <xdr:sp macro="" textlink="">
      <xdr:nvSpPr>
        <xdr:cNvPr id="100" name="CaixaDeTexto 99"/>
        <xdr:cNvSpPr txBox="1"/>
      </xdr:nvSpPr>
      <xdr:spPr>
        <a:xfrm>
          <a:off x="5372100"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142</xdr:row>
      <xdr:rowOff>0</xdr:rowOff>
    </xdr:from>
    <xdr:ext cx="184731" cy="264560"/>
    <xdr:sp macro="" textlink="">
      <xdr:nvSpPr>
        <xdr:cNvPr id="101" name="CaixaDeTexto 100"/>
        <xdr:cNvSpPr txBox="1"/>
      </xdr:nvSpPr>
      <xdr:spPr>
        <a:xfrm>
          <a:off x="53721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142</xdr:row>
      <xdr:rowOff>0</xdr:rowOff>
    </xdr:from>
    <xdr:ext cx="184731" cy="264560"/>
    <xdr:sp macro="" textlink="">
      <xdr:nvSpPr>
        <xdr:cNvPr id="102" name="CaixaDeTexto 101"/>
        <xdr:cNvSpPr txBox="1"/>
      </xdr:nvSpPr>
      <xdr:spPr>
        <a:xfrm>
          <a:off x="53721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142</xdr:row>
      <xdr:rowOff>0</xdr:rowOff>
    </xdr:from>
    <xdr:ext cx="184731" cy="264560"/>
    <xdr:sp macro="" textlink="">
      <xdr:nvSpPr>
        <xdr:cNvPr id="103" name="CaixaDeTexto 102"/>
        <xdr:cNvSpPr txBox="1"/>
      </xdr:nvSpPr>
      <xdr:spPr>
        <a:xfrm>
          <a:off x="577215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142</xdr:row>
      <xdr:rowOff>0</xdr:rowOff>
    </xdr:from>
    <xdr:ext cx="184731" cy="264560"/>
    <xdr:sp macro="" textlink="">
      <xdr:nvSpPr>
        <xdr:cNvPr id="104" name="CaixaDeTexto 103"/>
        <xdr:cNvSpPr txBox="1"/>
      </xdr:nvSpPr>
      <xdr:spPr>
        <a:xfrm>
          <a:off x="577215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143</xdr:row>
      <xdr:rowOff>0</xdr:rowOff>
    </xdr:from>
    <xdr:ext cx="184731" cy="264560"/>
    <xdr:sp macro="" textlink="">
      <xdr:nvSpPr>
        <xdr:cNvPr id="105" name="CaixaDeTexto 104"/>
        <xdr:cNvSpPr txBox="1"/>
      </xdr:nvSpPr>
      <xdr:spPr>
        <a:xfrm>
          <a:off x="5372100"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143</xdr:row>
      <xdr:rowOff>0</xdr:rowOff>
    </xdr:from>
    <xdr:ext cx="184731" cy="264560"/>
    <xdr:sp macro="" textlink="">
      <xdr:nvSpPr>
        <xdr:cNvPr id="106" name="CaixaDeTexto 105"/>
        <xdr:cNvSpPr txBox="1"/>
      </xdr:nvSpPr>
      <xdr:spPr>
        <a:xfrm>
          <a:off x="5372100" y="3124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142</xdr:row>
      <xdr:rowOff>0</xdr:rowOff>
    </xdr:from>
    <xdr:ext cx="184731" cy="264560"/>
    <xdr:sp macro="" textlink="">
      <xdr:nvSpPr>
        <xdr:cNvPr id="107" name="CaixaDeTexto 106"/>
        <xdr:cNvSpPr txBox="1"/>
      </xdr:nvSpPr>
      <xdr:spPr>
        <a:xfrm>
          <a:off x="53721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142</xdr:row>
      <xdr:rowOff>0</xdr:rowOff>
    </xdr:from>
    <xdr:ext cx="184731" cy="264560"/>
    <xdr:sp macro="" textlink="">
      <xdr:nvSpPr>
        <xdr:cNvPr id="108" name="CaixaDeTexto 107"/>
        <xdr:cNvSpPr txBox="1"/>
      </xdr:nvSpPr>
      <xdr:spPr>
        <a:xfrm>
          <a:off x="53721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139</xdr:row>
      <xdr:rowOff>0</xdr:rowOff>
    </xdr:from>
    <xdr:ext cx="184731" cy="264560"/>
    <xdr:sp macro="" textlink="">
      <xdr:nvSpPr>
        <xdr:cNvPr id="109" name="CaixaDeTexto 108"/>
        <xdr:cNvSpPr txBox="1"/>
      </xdr:nvSpPr>
      <xdr:spPr>
        <a:xfrm>
          <a:off x="57721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139</xdr:row>
      <xdr:rowOff>0</xdr:rowOff>
    </xdr:from>
    <xdr:ext cx="184731" cy="264560"/>
    <xdr:sp macro="" textlink="">
      <xdr:nvSpPr>
        <xdr:cNvPr id="110" name="CaixaDeTexto 109"/>
        <xdr:cNvSpPr txBox="1"/>
      </xdr:nvSpPr>
      <xdr:spPr>
        <a:xfrm>
          <a:off x="57721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139</xdr:row>
      <xdr:rowOff>0</xdr:rowOff>
    </xdr:from>
    <xdr:ext cx="184731" cy="264560"/>
    <xdr:sp macro="" textlink="">
      <xdr:nvSpPr>
        <xdr:cNvPr id="111" name="CaixaDeTexto 110"/>
        <xdr:cNvSpPr txBox="1"/>
      </xdr:nvSpPr>
      <xdr:spPr>
        <a:xfrm>
          <a:off x="61722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139</xdr:row>
      <xdr:rowOff>0</xdr:rowOff>
    </xdr:from>
    <xdr:ext cx="184731" cy="264560"/>
    <xdr:sp macro="" textlink="">
      <xdr:nvSpPr>
        <xdr:cNvPr id="112" name="CaixaDeTexto 111"/>
        <xdr:cNvSpPr txBox="1"/>
      </xdr:nvSpPr>
      <xdr:spPr>
        <a:xfrm>
          <a:off x="61722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142</xdr:row>
      <xdr:rowOff>0</xdr:rowOff>
    </xdr:from>
    <xdr:ext cx="184731" cy="264560"/>
    <xdr:sp macro="" textlink="">
      <xdr:nvSpPr>
        <xdr:cNvPr id="113" name="CaixaDeTexto 112"/>
        <xdr:cNvSpPr txBox="1"/>
      </xdr:nvSpPr>
      <xdr:spPr>
        <a:xfrm>
          <a:off x="577215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142</xdr:row>
      <xdr:rowOff>0</xdr:rowOff>
    </xdr:from>
    <xdr:ext cx="184731" cy="264560"/>
    <xdr:sp macro="" textlink="">
      <xdr:nvSpPr>
        <xdr:cNvPr id="114" name="CaixaDeTexto 113"/>
        <xdr:cNvSpPr txBox="1"/>
      </xdr:nvSpPr>
      <xdr:spPr>
        <a:xfrm>
          <a:off x="577215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142</xdr:row>
      <xdr:rowOff>0</xdr:rowOff>
    </xdr:from>
    <xdr:ext cx="184731" cy="264560"/>
    <xdr:sp macro="" textlink="">
      <xdr:nvSpPr>
        <xdr:cNvPr id="115" name="CaixaDeTexto 114"/>
        <xdr:cNvSpPr txBox="1"/>
      </xdr:nvSpPr>
      <xdr:spPr>
        <a:xfrm>
          <a:off x="61722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142</xdr:row>
      <xdr:rowOff>0</xdr:rowOff>
    </xdr:from>
    <xdr:ext cx="184731" cy="264560"/>
    <xdr:sp macro="" textlink="">
      <xdr:nvSpPr>
        <xdr:cNvPr id="116" name="CaixaDeTexto 115"/>
        <xdr:cNvSpPr txBox="1"/>
      </xdr:nvSpPr>
      <xdr:spPr>
        <a:xfrm>
          <a:off x="61722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139</xdr:row>
      <xdr:rowOff>0</xdr:rowOff>
    </xdr:from>
    <xdr:ext cx="184731" cy="264560"/>
    <xdr:sp macro="" textlink="">
      <xdr:nvSpPr>
        <xdr:cNvPr id="117" name="CaixaDeTexto 116"/>
        <xdr:cNvSpPr txBox="1"/>
      </xdr:nvSpPr>
      <xdr:spPr>
        <a:xfrm>
          <a:off x="61722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139</xdr:row>
      <xdr:rowOff>0</xdr:rowOff>
    </xdr:from>
    <xdr:ext cx="184731" cy="264560"/>
    <xdr:sp macro="" textlink="">
      <xdr:nvSpPr>
        <xdr:cNvPr id="118" name="CaixaDeTexto 117"/>
        <xdr:cNvSpPr txBox="1"/>
      </xdr:nvSpPr>
      <xdr:spPr>
        <a:xfrm>
          <a:off x="617220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19" name="CaixaDeTexto 118"/>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20" name="CaixaDeTexto 119"/>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142</xdr:row>
      <xdr:rowOff>0</xdr:rowOff>
    </xdr:from>
    <xdr:ext cx="184731" cy="264560"/>
    <xdr:sp macro="" textlink="">
      <xdr:nvSpPr>
        <xdr:cNvPr id="121" name="CaixaDeTexto 120"/>
        <xdr:cNvSpPr txBox="1"/>
      </xdr:nvSpPr>
      <xdr:spPr>
        <a:xfrm>
          <a:off x="61722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142</xdr:row>
      <xdr:rowOff>0</xdr:rowOff>
    </xdr:from>
    <xdr:ext cx="184731" cy="264560"/>
    <xdr:sp macro="" textlink="">
      <xdr:nvSpPr>
        <xdr:cNvPr id="122" name="CaixaDeTexto 121"/>
        <xdr:cNvSpPr txBox="1"/>
      </xdr:nvSpPr>
      <xdr:spPr>
        <a:xfrm>
          <a:off x="6172200"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23" name="CaixaDeTexto 122"/>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24" name="CaixaDeTexto 123"/>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25" name="CaixaDeTexto 124"/>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26" name="CaixaDeTexto 125"/>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185</xdr:row>
      <xdr:rowOff>0</xdr:rowOff>
    </xdr:from>
    <xdr:ext cx="184731" cy="264560"/>
    <xdr:sp macro="" textlink="">
      <xdr:nvSpPr>
        <xdr:cNvPr id="130" name="CaixaDeTexto 129"/>
        <xdr:cNvSpPr txBox="1"/>
      </xdr:nvSpPr>
      <xdr:spPr>
        <a:xfrm>
          <a:off x="494347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5</xdr:col>
      <xdr:colOff>628650</xdr:colOff>
      <xdr:row>185</xdr:row>
      <xdr:rowOff>0</xdr:rowOff>
    </xdr:from>
    <xdr:ext cx="184731" cy="264560"/>
    <xdr:sp macro="" textlink="">
      <xdr:nvSpPr>
        <xdr:cNvPr id="131" name="CaixaDeTexto 130"/>
        <xdr:cNvSpPr txBox="1"/>
      </xdr:nvSpPr>
      <xdr:spPr>
        <a:xfrm>
          <a:off x="494347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185</xdr:row>
      <xdr:rowOff>0</xdr:rowOff>
    </xdr:from>
    <xdr:ext cx="184731" cy="264560"/>
    <xdr:sp macro="" textlink="">
      <xdr:nvSpPr>
        <xdr:cNvPr id="132" name="CaixaDeTexto 131"/>
        <xdr:cNvSpPr txBox="1"/>
      </xdr:nvSpPr>
      <xdr:spPr>
        <a:xfrm>
          <a:off x="53721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185</xdr:row>
      <xdr:rowOff>0</xdr:rowOff>
    </xdr:from>
    <xdr:ext cx="184731" cy="264560"/>
    <xdr:sp macro="" textlink="">
      <xdr:nvSpPr>
        <xdr:cNvPr id="133" name="CaixaDeTexto 132"/>
        <xdr:cNvSpPr txBox="1"/>
      </xdr:nvSpPr>
      <xdr:spPr>
        <a:xfrm>
          <a:off x="53721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185</xdr:row>
      <xdr:rowOff>0</xdr:rowOff>
    </xdr:from>
    <xdr:ext cx="184731" cy="264560"/>
    <xdr:sp macro="" textlink="">
      <xdr:nvSpPr>
        <xdr:cNvPr id="134" name="CaixaDeTexto 133"/>
        <xdr:cNvSpPr txBox="1"/>
      </xdr:nvSpPr>
      <xdr:spPr>
        <a:xfrm>
          <a:off x="53721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6</xdr:col>
      <xdr:colOff>628650</xdr:colOff>
      <xdr:row>185</xdr:row>
      <xdr:rowOff>0</xdr:rowOff>
    </xdr:from>
    <xdr:ext cx="184731" cy="264560"/>
    <xdr:sp macro="" textlink="">
      <xdr:nvSpPr>
        <xdr:cNvPr id="135" name="CaixaDeTexto 134"/>
        <xdr:cNvSpPr txBox="1"/>
      </xdr:nvSpPr>
      <xdr:spPr>
        <a:xfrm>
          <a:off x="53721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185</xdr:row>
      <xdr:rowOff>0</xdr:rowOff>
    </xdr:from>
    <xdr:ext cx="184731" cy="264560"/>
    <xdr:sp macro="" textlink="">
      <xdr:nvSpPr>
        <xdr:cNvPr id="136" name="CaixaDeTexto 135"/>
        <xdr:cNvSpPr txBox="1"/>
      </xdr:nvSpPr>
      <xdr:spPr>
        <a:xfrm>
          <a:off x="57721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185</xdr:row>
      <xdr:rowOff>0</xdr:rowOff>
    </xdr:from>
    <xdr:ext cx="184731" cy="264560"/>
    <xdr:sp macro="" textlink="">
      <xdr:nvSpPr>
        <xdr:cNvPr id="137" name="CaixaDeTexto 136"/>
        <xdr:cNvSpPr txBox="1"/>
      </xdr:nvSpPr>
      <xdr:spPr>
        <a:xfrm>
          <a:off x="57721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185</xdr:row>
      <xdr:rowOff>0</xdr:rowOff>
    </xdr:from>
    <xdr:ext cx="184731" cy="264560"/>
    <xdr:sp macro="" textlink="">
      <xdr:nvSpPr>
        <xdr:cNvPr id="138" name="CaixaDeTexto 137"/>
        <xdr:cNvSpPr txBox="1"/>
      </xdr:nvSpPr>
      <xdr:spPr>
        <a:xfrm>
          <a:off x="57721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7</xdr:col>
      <xdr:colOff>628650</xdr:colOff>
      <xdr:row>185</xdr:row>
      <xdr:rowOff>0</xdr:rowOff>
    </xdr:from>
    <xdr:ext cx="184731" cy="264560"/>
    <xdr:sp macro="" textlink="">
      <xdr:nvSpPr>
        <xdr:cNvPr id="139" name="CaixaDeTexto 138"/>
        <xdr:cNvSpPr txBox="1"/>
      </xdr:nvSpPr>
      <xdr:spPr>
        <a:xfrm>
          <a:off x="57721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185</xdr:row>
      <xdr:rowOff>0</xdr:rowOff>
    </xdr:from>
    <xdr:ext cx="184731" cy="264560"/>
    <xdr:sp macro="" textlink="">
      <xdr:nvSpPr>
        <xdr:cNvPr id="140" name="CaixaDeTexto 139"/>
        <xdr:cNvSpPr txBox="1"/>
      </xdr:nvSpPr>
      <xdr:spPr>
        <a:xfrm>
          <a:off x="61722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185</xdr:row>
      <xdr:rowOff>0</xdr:rowOff>
    </xdr:from>
    <xdr:ext cx="184731" cy="264560"/>
    <xdr:sp macro="" textlink="">
      <xdr:nvSpPr>
        <xdr:cNvPr id="141" name="CaixaDeTexto 140"/>
        <xdr:cNvSpPr txBox="1"/>
      </xdr:nvSpPr>
      <xdr:spPr>
        <a:xfrm>
          <a:off x="61722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185</xdr:row>
      <xdr:rowOff>0</xdr:rowOff>
    </xdr:from>
    <xdr:ext cx="184731" cy="264560"/>
    <xdr:sp macro="" textlink="">
      <xdr:nvSpPr>
        <xdr:cNvPr id="142" name="CaixaDeTexto 141"/>
        <xdr:cNvSpPr txBox="1"/>
      </xdr:nvSpPr>
      <xdr:spPr>
        <a:xfrm>
          <a:off x="61722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8</xdr:col>
      <xdr:colOff>628650</xdr:colOff>
      <xdr:row>185</xdr:row>
      <xdr:rowOff>0</xdr:rowOff>
    </xdr:from>
    <xdr:ext cx="184731" cy="264560"/>
    <xdr:sp macro="" textlink="">
      <xdr:nvSpPr>
        <xdr:cNvPr id="143" name="CaixaDeTexto 142"/>
        <xdr:cNvSpPr txBox="1"/>
      </xdr:nvSpPr>
      <xdr:spPr>
        <a:xfrm>
          <a:off x="61722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44" name="CaixaDeTexto 143"/>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45" name="CaixaDeTexto 144"/>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46" name="CaixaDeTexto 145"/>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47" name="CaixaDeTexto 146"/>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48" name="CaixaDeTexto 147"/>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49" name="CaixaDeTexto 148"/>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3</xdr:col>
      <xdr:colOff>142875</xdr:colOff>
      <xdr:row>206</xdr:row>
      <xdr:rowOff>38100</xdr:rowOff>
    </xdr:from>
    <xdr:to>
      <xdr:col>13</xdr:col>
      <xdr:colOff>295275</xdr:colOff>
      <xdr:row>216</xdr:row>
      <xdr:rowOff>0</xdr:rowOff>
    </xdr:to>
    <xdr:graphicFrame macro="">
      <xdr:nvGraphicFramePr>
        <xdr:cNvPr id="15955235" name="Gráfico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285210</xdr:colOff>
      <xdr:row>2</xdr:row>
      <xdr:rowOff>100013</xdr:rowOff>
    </xdr:from>
    <xdr:to>
      <xdr:col>13</xdr:col>
      <xdr:colOff>57150</xdr:colOff>
      <xdr:row>6</xdr:row>
      <xdr:rowOff>95250</xdr:rowOff>
    </xdr:to>
    <xdr:pic>
      <xdr:nvPicPr>
        <xdr:cNvPr id="151" name="Imagem 150" descr="Brasao Rondonia.jpg"/>
        <xdr:cNvPicPr>
          <a:picLocks noChangeAspect="1"/>
        </xdr:cNvPicPr>
      </xdr:nvPicPr>
      <xdr:blipFill>
        <a:blip xmlns:r="http://schemas.openxmlformats.org/officeDocument/2006/relationships" r:embed="rId5" cstate="print"/>
        <a:stretch>
          <a:fillRect/>
        </a:stretch>
      </xdr:blipFill>
      <xdr:spPr>
        <a:xfrm>
          <a:off x="6533610" y="490538"/>
          <a:ext cx="648240" cy="67151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5</xdr:col>
      <xdr:colOff>628650</xdr:colOff>
      <xdr:row>64</xdr:row>
      <xdr:rowOff>85725</xdr:rowOff>
    </xdr:from>
    <xdr:ext cx="184731" cy="264560"/>
    <xdr:sp macro="" textlink="">
      <xdr:nvSpPr>
        <xdr:cNvPr id="152" name="CaixaDeTexto 151"/>
        <xdr:cNvSpPr txBox="1"/>
      </xdr:nvSpPr>
      <xdr:spPr>
        <a:xfrm>
          <a:off x="4943475" y="1443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3</xdr:col>
      <xdr:colOff>57150</xdr:colOff>
      <xdr:row>85</xdr:row>
      <xdr:rowOff>47625</xdr:rowOff>
    </xdr:from>
    <xdr:to>
      <xdr:col>13</xdr:col>
      <xdr:colOff>361950</xdr:colOff>
      <xdr:row>95</xdr:row>
      <xdr:rowOff>57150</xdr:rowOff>
    </xdr:to>
    <xdr:graphicFrame macro="">
      <xdr:nvGraphicFramePr>
        <xdr:cNvPr id="15955238" name="Gráfico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57150</xdr:colOff>
      <xdr:row>40</xdr:row>
      <xdr:rowOff>76200</xdr:rowOff>
    </xdr:from>
    <xdr:to>
      <xdr:col>13</xdr:col>
      <xdr:colOff>400050</xdr:colOff>
      <xdr:row>40</xdr:row>
      <xdr:rowOff>1895475</xdr:rowOff>
    </xdr:to>
    <xdr:graphicFrame macro="">
      <xdr:nvGraphicFramePr>
        <xdr:cNvPr id="15955239" name="Gráfico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9</xdr:col>
      <xdr:colOff>628650</xdr:colOff>
      <xdr:row>139</xdr:row>
      <xdr:rowOff>0</xdr:rowOff>
    </xdr:from>
    <xdr:ext cx="184731" cy="264560"/>
    <xdr:sp macro="" textlink="">
      <xdr:nvSpPr>
        <xdr:cNvPr id="155" name="CaixaDeTexto 154"/>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56" name="CaixaDeTexto 155"/>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57" name="CaixaDeTexto 156"/>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139</xdr:row>
      <xdr:rowOff>0</xdr:rowOff>
    </xdr:from>
    <xdr:ext cx="184731" cy="264560"/>
    <xdr:sp macro="" textlink="">
      <xdr:nvSpPr>
        <xdr:cNvPr id="158" name="CaixaDeTexto 157"/>
        <xdr:cNvSpPr txBox="1"/>
      </xdr:nvSpPr>
      <xdr:spPr>
        <a:xfrm>
          <a:off x="6677025"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59" name="CaixaDeTexto 158"/>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60" name="CaixaDeTexto 159"/>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61" name="CaixaDeTexto 160"/>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62" name="CaixaDeTexto 161"/>
        <xdr:cNvSpPr txBox="1"/>
      </xdr:nvSpPr>
      <xdr:spPr>
        <a:xfrm>
          <a:off x="7105650" y="3008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140</xdr:row>
      <xdr:rowOff>0</xdr:rowOff>
    </xdr:from>
    <xdr:ext cx="184731" cy="264560"/>
    <xdr:sp macro="" textlink="">
      <xdr:nvSpPr>
        <xdr:cNvPr id="163" name="CaixaDeTexto 162"/>
        <xdr:cNvSpPr txBox="1"/>
      </xdr:nvSpPr>
      <xdr:spPr>
        <a:xfrm>
          <a:off x="66770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140</xdr:row>
      <xdr:rowOff>0</xdr:rowOff>
    </xdr:from>
    <xdr:ext cx="184731" cy="264560"/>
    <xdr:sp macro="" textlink="">
      <xdr:nvSpPr>
        <xdr:cNvPr id="164" name="CaixaDeTexto 163"/>
        <xdr:cNvSpPr txBox="1"/>
      </xdr:nvSpPr>
      <xdr:spPr>
        <a:xfrm>
          <a:off x="66770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140</xdr:row>
      <xdr:rowOff>0</xdr:rowOff>
    </xdr:from>
    <xdr:ext cx="184731" cy="264560"/>
    <xdr:sp macro="" textlink="">
      <xdr:nvSpPr>
        <xdr:cNvPr id="165" name="CaixaDeTexto 164"/>
        <xdr:cNvSpPr txBox="1"/>
      </xdr:nvSpPr>
      <xdr:spPr>
        <a:xfrm>
          <a:off x="66770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140</xdr:row>
      <xdr:rowOff>0</xdr:rowOff>
    </xdr:from>
    <xdr:ext cx="184731" cy="264560"/>
    <xdr:sp macro="" textlink="">
      <xdr:nvSpPr>
        <xdr:cNvPr id="166" name="CaixaDeTexto 165"/>
        <xdr:cNvSpPr txBox="1"/>
      </xdr:nvSpPr>
      <xdr:spPr>
        <a:xfrm>
          <a:off x="6677025" y="3064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69" name="CaixaDeTexto 168"/>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0" name="CaixaDeTexto 169"/>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1" name="CaixaDeTexto 170"/>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2" name="CaixaDeTexto 171"/>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3" name="CaixaDeTexto 172"/>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4" name="CaixaDeTexto 173"/>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5" name="CaixaDeTexto 174"/>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142</xdr:row>
      <xdr:rowOff>0</xdr:rowOff>
    </xdr:from>
    <xdr:ext cx="184731" cy="264560"/>
    <xdr:sp macro="" textlink="">
      <xdr:nvSpPr>
        <xdr:cNvPr id="176" name="CaixaDeTexto 175"/>
        <xdr:cNvSpPr txBox="1"/>
      </xdr:nvSpPr>
      <xdr:spPr>
        <a:xfrm>
          <a:off x="6677025" y="3104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81" name="CaixaDeTexto 180"/>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82" name="CaixaDeTexto 181"/>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83" name="CaixaDeTexto 182"/>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9</xdr:col>
      <xdr:colOff>628650</xdr:colOff>
      <xdr:row>185</xdr:row>
      <xdr:rowOff>0</xdr:rowOff>
    </xdr:from>
    <xdr:ext cx="184731" cy="264560"/>
    <xdr:sp macro="" textlink="">
      <xdr:nvSpPr>
        <xdr:cNvPr id="184" name="CaixaDeTexto 183"/>
        <xdr:cNvSpPr txBox="1"/>
      </xdr:nvSpPr>
      <xdr:spPr>
        <a:xfrm>
          <a:off x="667702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85" name="CaixaDeTexto 184"/>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86" name="CaixaDeTexto 185"/>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87" name="CaixaDeTexto 186"/>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188" name="CaixaDeTexto 187"/>
        <xdr:cNvSpPr txBox="1"/>
      </xdr:nvSpPr>
      <xdr:spPr>
        <a:xfrm>
          <a:off x="710565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3</xdr:col>
      <xdr:colOff>392063</xdr:colOff>
      <xdr:row>2</xdr:row>
      <xdr:rowOff>66674</xdr:rowOff>
    </xdr:from>
    <xdr:to>
      <xdr:col>3</xdr:col>
      <xdr:colOff>1039355</xdr:colOff>
      <xdr:row>6</xdr:row>
      <xdr:rowOff>19050</xdr:rowOff>
    </xdr:to>
    <xdr:pic>
      <xdr:nvPicPr>
        <xdr:cNvPr id="190" name="Imagem 189" descr="LOGO DETRAN PLÁSTICA.jpg"/>
        <xdr:cNvPicPr>
          <a:picLocks noChangeAspect="1"/>
        </xdr:cNvPicPr>
      </xdr:nvPicPr>
      <xdr:blipFill>
        <a:blip xmlns:r="http://schemas.openxmlformats.org/officeDocument/2006/relationships" r:embed="rId8" cstate="print"/>
        <a:srcRect/>
        <a:stretch>
          <a:fillRect/>
        </a:stretch>
      </xdr:blipFill>
      <xdr:spPr bwMode="auto">
        <a:xfrm>
          <a:off x="2582813" y="457199"/>
          <a:ext cx="647292" cy="6286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10</xdr:col>
      <xdr:colOff>628650</xdr:colOff>
      <xdr:row>139</xdr:row>
      <xdr:rowOff>0</xdr:rowOff>
    </xdr:from>
    <xdr:ext cx="184731" cy="264560"/>
    <xdr:sp macro="" textlink="">
      <xdr:nvSpPr>
        <xdr:cNvPr id="191" name="CaixaDeTexto 190"/>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2" name="CaixaDeTexto 191"/>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3" name="CaixaDeTexto 192"/>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4" name="CaixaDeTexto 193"/>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5" name="CaixaDeTexto 194"/>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6" name="CaixaDeTexto 195"/>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7" name="CaixaDeTexto 196"/>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139</xdr:row>
      <xdr:rowOff>0</xdr:rowOff>
    </xdr:from>
    <xdr:ext cx="184731" cy="264560"/>
    <xdr:sp macro="" textlink="">
      <xdr:nvSpPr>
        <xdr:cNvPr id="198" name="CaixaDeTexto 197"/>
        <xdr:cNvSpPr txBox="1"/>
      </xdr:nvSpPr>
      <xdr:spPr>
        <a:xfrm>
          <a:off x="6734175" y="3015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199" name="CaixaDeTexto 198"/>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0" name="CaixaDeTexto 199"/>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1" name="CaixaDeTexto 200"/>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2" name="CaixaDeTexto 201"/>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3" name="CaixaDeTexto 202"/>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4" name="CaixaDeTexto 203"/>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5" name="CaixaDeTexto 204"/>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140</xdr:row>
      <xdr:rowOff>0</xdr:rowOff>
    </xdr:from>
    <xdr:ext cx="184731" cy="264560"/>
    <xdr:sp macro="" textlink="">
      <xdr:nvSpPr>
        <xdr:cNvPr id="206" name="CaixaDeTexto 205"/>
        <xdr:cNvSpPr txBox="1"/>
      </xdr:nvSpPr>
      <xdr:spPr>
        <a:xfrm>
          <a:off x="6734175" y="307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07" name="CaixaDeTexto 206"/>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08" name="CaixaDeTexto 207"/>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09" name="CaixaDeTexto 208"/>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0" name="CaixaDeTexto 209"/>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1" name="CaixaDeTexto 210"/>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2" name="CaixaDeTexto 211"/>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3" name="CaixaDeTexto 212"/>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4" name="CaixaDeTexto 213"/>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5" name="CaixaDeTexto 214"/>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6" name="CaixaDeTexto 215"/>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7" name="CaixaDeTexto 216"/>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8" name="CaixaDeTexto 217"/>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19" name="CaixaDeTexto 218"/>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20" name="CaixaDeTexto 219"/>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142</xdr:row>
      <xdr:rowOff>0</xdr:rowOff>
    </xdr:from>
    <xdr:ext cx="184731" cy="264560"/>
    <xdr:sp macro="" textlink="">
      <xdr:nvSpPr>
        <xdr:cNvPr id="221" name="CaixaDeTexto 220"/>
        <xdr:cNvSpPr txBox="1"/>
      </xdr:nvSpPr>
      <xdr:spPr>
        <a:xfrm>
          <a:off x="6734175" y="311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3" name="CaixaDeTexto 222"/>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4" name="CaixaDeTexto 223"/>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5" name="CaixaDeTexto 224"/>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6" name="CaixaDeTexto 225"/>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7" name="CaixaDeTexto 226"/>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8" name="CaixaDeTexto 227"/>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29" name="CaixaDeTexto 228"/>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10</xdr:col>
      <xdr:colOff>628650</xdr:colOff>
      <xdr:row>185</xdr:row>
      <xdr:rowOff>0</xdr:rowOff>
    </xdr:from>
    <xdr:ext cx="184731" cy="264560"/>
    <xdr:sp macro="" textlink="">
      <xdr:nvSpPr>
        <xdr:cNvPr id="230" name="CaixaDeTexto 229"/>
        <xdr:cNvSpPr txBox="1"/>
      </xdr:nvSpPr>
      <xdr:spPr>
        <a:xfrm>
          <a:off x="6772275" y="3993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1" name="CaixaDeTexto 230"/>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2" name="CaixaDeTexto 231"/>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3" name="CaixaDeTexto 232"/>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4" name="CaixaDeTexto 233"/>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5" name="CaixaDeTexto 234"/>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6" name="CaixaDeTexto 235"/>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7" name="CaixaDeTexto 236"/>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8" name="CaixaDeTexto 237"/>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39" name="CaixaDeTexto 238"/>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0" name="CaixaDeTexto 239"/>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1" name="CaixaDeTexto 240"/>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2" name="CaixaDeTexto 241"/>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3" name="CaixaDeTexto 242"/>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4" name="CaixaDeTexto 243"/>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5" name="CaixaDeTexto 244"/>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140</xdr:row>
      <xdr:rowOff>0</xdr:rowOff>
    </xdr:from>
    <xdr:ext cx="184731" cy="264560"/>
    <xdr:sp macro="" textlink="">
      <xdr:nvSpPr>
        <xdr:cNvPr id="246" name="CaixaDeTexto 245"/>
        <xdr:cNvSpPr txBox="1"/>
      </xdr:nvSpPr>
      <xdr:spPr>
        <a:xfrm>
          <a:off x="6248400" y="308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47" name="CaixaDeTexto 246"/>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48" name="CaixaDeTexto 247"/>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49" name="CaixaDeTexto 248"/>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0" name="CaixaDeTexto 249"/>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1" name="CaixaDeTexto 250"/>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2" name="CaixaDeTexto 251"/>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3" name="CaixaDeTexto 252"/>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4" name="CaixaDeTexto 253"/>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5" name="CaixaDeTexto 254"/>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6" name="CaixaDeTexto 255"/>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7" name="CaixaDeTexto 256"/>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8" name="CaixaDeTexto 257"/>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59" name="CaixaDeTexto 258"/>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0" name="CaixaDeTexto 259"/>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1" name="CaixaDeTexto 260"/>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2" name="CaixaDeTexto 261"/>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3" name="CaixaDeTexto 262"/>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4" name="CaixaDeTexto 263"/>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5" name="CaixaDeTexto 264"/>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6" name="CaixaDeTexto 265"/>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7" name="CaixaDeTexto 266"/>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8" name="CaixaDeTexto 267"/>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69" name="CaixaDeTexto 268"/>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0" name="CaixaDeTexto 269"/>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1" name="CaixaDeTexto 270"/>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2" name="CaixaDeTexto 271"/>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3" name="CaixaDeTexto 272"/>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4" name="CaixaDeTexto 273"/>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5" name="CaixaDeTexto 274"/>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11</xdr:col>
      <xdr:colOff>628650</xdr:colOff>
      <xdr:row>142</xdr:row>
      <xdr:rowOff>0</xdr:rowOff>
    </xdr:from>
    <xdr:ext cx="184731" cy="264560"/>
    <xdr:sp macro="" textlink="">
      <xdr:nvSpPr>
        <xdr:cNvPr id="276" name="CaixaDeTexto 275"/>
        <xdr:cNvSpPr txBox="1"/>
      </xdr:nvSpPr>
      <xdr:spPr>
        <a:xfrm>
          <a:off x="62484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xdr:col>
      <xdr:colOff>628650</xdr:colOff>
      <xdr:row>3</xdr:row>
      <xdr:rowOff>85725</xdr:rowOff>
    </xdr:from>
    <xdr:ext cx="184731" cy="264560"/>
    <xdr:sp macro="" textlink="">
      <xdr:nvSpPr>
        <xdr:cNvPr id="2" name="CaixaDeTexto 1"/>
        <xdr:cNvSpPr txBox="1"/>
      </xdr:nvSpPr>
      <xdr:spPr>
        <a:xfrm>
          <a:off x="439102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98</xdr:row>
      <xdr:rowOff>0</xdr:rowOff>
    </xdr:from>
    <xdr:ext cx="184731" cy="264560"/>
    <xdr:sp macro="" textlink="">
      <xdr:nvSpPr>
        <xdr:cNvPr id="3" name="CaixaDeTexto 2"/>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98</xdr:row>
      <xdr:rowOff>0</xdr:rowOff>
    </xdr:from>
    <xdr:ext cx="184731" cy="264560"/>
    <xdr:sp macro="" textlink="">
      <xdr:nvSpPr>
        <xdr:cNvPr id="4" name="CaixaDeTexto 3"/>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98</xdr:row>
      <xdr:rowOff>0</xdr:rowOff>
    </xdr:from>
    <xdr:ext cx="184731" cy="264560"/>
    <xdr:sp macro="" textlink="">
      <xdr:nvSpPr>
        <xdr:cNvPr id="5" name="CaixaDeTexto 4"/>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6" name="CaixaDeTexto 5"/>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7" name="CaixaDeTexto 6"/>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8" name="CaixaDeTexto 7"/>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9" name="CaixaDeTexto 8"/>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10" name="CaixaDeTexto 9"/>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11" name="CaixaDeTexto 10"/>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12" name="CaixaDeTexto 11"/>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98</xdr:row>
      <xdr:rowOff>0</xdr:rowOff>
    </xdr:from>
    <xdr:ext cx="184731" cy="264560"/>
    <xdr:sp macro="" textlink="">
      <xdr:nvSpPr>
        <xdr:cNvPr id="13" name="CaixaDeTexto 12"/>
        <xdr:cNvSpPr txBox="1"/>
      </xdr:nvSpPr>
      <xdr:spPr>
        <a:xfrm>
          <a:off x="4391025" y="1848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129</xdr:row>
      <xdr:rowOff>85725</xdr:rowOff>
    </xdr:from>
    <xdr:ext cx="184731" cy="264560"/>
    <xdr:sp macro="" textlink="">
      <xdr:nvSpPr>
        <xdr:cNvPr id="14" name="CaixaDeTexto 13"/>
        <xdr:cNvSpPr txBox="1"/>
      </xdr:nvSpPr>
      <xdr:spPr>
        <a:xfrm>
          <a:off x="4391025" y="254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204</xdr:row>
      <xdr:rowOff>0</xdr:rowOff>
    </xdr:from>
    <xdr:ext cx="184731" cy="264560"/>
    <xdr:sp macro="" textlink="">
      <xdr:nvSpPr>
        <xdr:cNvPr id="15" name="CaixaDeTexto 14"/>
        <xdr:cNvSpPr txBox="1"/>
      </xdr:nvSpPr>
      <xdr:spPr>
        <a:xfrm>
          <a:off x="4391025" y="402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152400</xdr:colOff>
      <xdr:row>92</xdr:row>
      <xdr:rowOff>57150</xdr:rowOff>
    </xdr:from>
    <xdr:to>
      <xdr:col>12</xdr:col>
      <xdr:colOff>190500</xdr:colOff>
      <xdr:row>103</xdr:row>
      <xdr:rowOff>114300</xdr:rowOff>
    </xdr:to>
    <xdr:graphicFrame macro="">
      <xdr:nvGraphicFramePr>
        <xdr:cNvPr id="1432044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409575</xdr:colOff>
      <xdr:row>151</xdr:row>
      <xdr:rowOff>95250</xdr:rowOff>
    </xdr:from>
    <xdr:to>
      <xdr:col>12</xdr:col>
      <xdr:colOff>190500</xdr:colOff>
      <xdr:row>161</xdr:row>
      <xdr:rowOff>9525</xdr:rowOff>
    </xdr:to>
    <xdr:graphicFrame macro="">
      <xdr:nvGraphicFramePr>
        <xdr:cNvPr id="1432044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419100</xdr:colOff>
      <xdr:row>165</xdr:row>
      <xdr:rowOff>0</xdr:rowOff>
    </xdr:from>
    <xdr:to>
      <xdr:col>12</xdr:col>
      <xdr:colOff>180975</xdr:colOff>
      <xdr:row>174</xdr:row>
      <xdr:rowOff>171450</xdr:rowOff>
    </xdr:to>
    <xdr:graphicFrame macro="">
      <xdr:nvGraphicFramePr>
        <xdr:cNvPr id="14320444"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419100</xdr:colOff>
      <xdr:row>179</xdr:row>
      <xdr:rowOff>38100</xdr:rowOff>
    </xdr:from>
    <xdr:to>
      <xdr:col>12</xdr:col>
      <xdr:colOff>171450</xdr:colOff>
      <xdr:row>189</xdr:row>
      <xdr:rowOff>19050</xdr:rowOff>
    </xdr:to>
    <xdr:graphicFrame macro="">
      <xdr:nvGraphicFramePr>
        <xdr:cNvPr id="14320445"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193</xdr:row>
      <xdr:rowOff>9525</xdr:rowOff>
    </xdr:from>
    <xdr:to>
      <xdr:col>12</xdr:col>
      <xdr:colOff>171450</xdr:colOff>
      <xdr:row>202</xdr:row>
      <xdr:rowOff>133350</xdr:rowOff>
    </xdr:to>
    <xdr:graphicFrame macro="">
      <xdr:nvGraphicFramePr>
        <xdr:cNvPr id="14320446"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381000</xdr:colOff>
      <xdr:row>207</xdr:row>
      <xdr:rowOff>47625</xdr:rowOff>
    </xdr:from>
    <xdr:to>
      <xdr:col>12</xdr:col>
      <xdr:colOff>171450</xdr:colOff>
      <xdr:row>217</xdr:row>
      <xdr:rowOff>28575</xdr:rowOff>
    </xdr:to>
    <xdr:graphicFrame macro="">
      <xdr:nvGraphicFramePr>
        <xdr:cNvPr id="14320447"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285</xdr:row>
      <xdr:rowOff>38100</xdr:rowOff>
    </xdr:from>
    <xdr:to>
      <xdr:col>12</xdr:col>
      <xdr:colOff>428625</xdr:colOff>
      <xdr:row>296</xdr:row>
      <xdr:rowOff>85725</xdr:rowOff>
    </xdr:to>
    <xdr:graphicFrame macro="">
      <xdr:nvGraphicFramePr>
        <xdr:cNvPr id="14320448"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388018</xdr:colOff>
      <xdr:row>2</xdr:row>
      <xdr:rowOff>186266</xdr:rowOff>
    </xdr:from>
    <xdr:to>
      <xdr:col>12</xdr:col>
      <xdr:colOff>152400</xdr:colOff>
      <xdr:row>6</xdr:row>
      <xdr:rowOff>38050</xdr:rowOff>
    </xdr:to>
    <xdr:pic>
      <xdr:nvPicPr>
        <xdr:cNvPr id="24" name="Imagem 23" descr="Brasao Rondonia.jpg"/>
        <xdr:cNvPicPr>
          <a:picLocks noChangeAspect="1"/>
        </xdr:cNvPicPr>
      </xdr:nvPicPr>
      <xdr:blipFill>
        <a:blip xmlns:r="http://schemas.openxmlformats.org/officeDocument/2006/relationships" r:embed="rId8" cstate="print"/>
        <a:stretch>
          <a:fillRect/>
        </a:stretch>
      </xdr:blipFill>
      <xdr:spPr>
        <a:xfrm>
          <a:off x="6884068" y="576791"/>
          <a:ext cx="640682" cy="64235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2</xdr:col>
      <xdr:colOff>257175</xdr:colOff>
      <xdr:row>47</xdr:row>
      <xdr:rowOff>76200</xdr:rowOff>
    </xdr:from>
    <xdr:to>
      <xdr:col>12</xdr:col>
      <xdr:colOff>161925</xdr:colOff>
      <xdr:row>56</xdr:row>
      <xdr:rowOff>142875</xdr:rowOff>
    </xdr:to>
    <xdr:graphicFrame macro="">
      <xdr:nvGraphicFramePr>
        <xdr:cNvPr id="14320450"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342900</xdr:colOff>
      <xdr:row>221</xdr:row>
      <xdr:rowOff>28575</xdr:rowOff>
    </xdr:from>
    <xdr:to>
      <xdr:col>12</xdr:col>
      <xdr:colOff>180975</xdr:colOff>
      <xdr:row>231</xdr:row>
      <xdr:rowOff>9525</xdr:rowOff>
    </xdr:to>
    <xdr:graphicFrame macro="">
      <xdr:nvGraphicFramePr>
        <xdr:cNvPr id="14320451"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234</xdr:row>
      <xdr:rowOff>76200</xdr:rowOff>
    </xdr:from>
    <xdr:to>
      <xdr:col>12</xdr:col>
      <xdr:colOff>419100</xdr:colOff>
      <xdr:row>236</xdr:row>
      <xdr:rowOff>1800225</xdr:rowOff>
    </xdr:to>
    <xdr:graphicFrame macro="">
      <xdr:nvGraphicFramePr>
        <xdr:cNvPr id="14320452"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295275</xdr:colOff>
      <xdr:row>2</xdr:row>
      <xdr:rowOff>180975</xdr:rowOff>
    </xdr:from>
    <xdr:to>
      <xdr:col>2</xdr:col>
      <xdr:colOff>923925</xdr:colOff>
      <xdr:row>5</xdr:row>
      <xdr:rowOff>175719</xdr:rowOff>
    </xdr:to>
    <xdr:pic>
      <xdr:nvPicPr>
        <xdr:cNvPr id="29" name="Imagem 28" descr="LOGO DETRAN PLÁSTICA.jpg"/>
        <xdr:cNvPicPr>
          <a:picLocks noChangeAspect="1"/>
        </xdr:cNvPicPr>
      </xdr:nvPicPr>
      <xdr:blipFill>
        <a:blip xmlns:r="http://schemas.openxmlformats.org/officeDocument/2006/relationships" r:embed="rId12" cstate="print"/>
        <a:srcRect/>
        <a:stretch>
          <a:fillRect/>
        </a:stretch>
      </xdr:blipFill>
      <xdr:spPr bwMode="auto">
        <a:xfrm>
          <a:off x="2457450" y="571500"/>
          <a:ext cx="628650" cy="58529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628650</xdr:colOff>
      <xdr:row>2</xdr:row>
      <xdr:rowOff>0</xdr:rowOff>
    </xdr:from>
    <xdr:ext cx="184731" cy="264560"/>
    <xdr:sp macro="" textlink="">
      <xdr:nvSpPr>
        <xdr:cNvPr id="2" name="CaixaDeTexto 1"/>
        <xdr:cNvSpPr txBox="1"/>
      </xdr:nvSpPr>
      <xdr:spPr>
        <a:xfrm>
          <a:off x="4410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75</xdr:row>
      <xdr:rowOff>85725</xdr:rowOff>
    </xdr:from>
    <xdr:ext cx="184731" cy="264560"/>
    <xdr:sp macro="" textlink="">
      <xdr:nvSpPr>
        <xdr:cNvPr id="3" name="CaixaDeTexto 2"/>
        <xdr:cNvSpPr txBox="1"/>
      </xdr:nvSpPr>
      <xdr:spPr>
        <a:xfrm>
          <a:off x="4410075" y="1483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87</xdr:row>
      <xdr:rowOff>0</xdr:rowOff>
    </xdr:from>
    <xdr:ext cx="184731" cy="264560"/>
    <xdr:sp macro="" textlink="">
      <xdr:nvSpPr>
        <xdr:cNvPr id="4" name="CaixaDeTexto 3"/>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87</xdr:row>
      <xdr:rowOff>0</xdr:rowOff>
    </xdr:from>
    <xdr:ext cx="184731" cy="264560"/>
    <xdr:sp macro="" textlink="">
      <xdr:nvSpPr>
        <xdr:cNvPr id="5" name="CaixaDeTexto 4"/>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6" name="CaixaDeTexto 5"/>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7" name="CaixaDeTexto 6"/>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8" name="CaixaDeTexto 7"/>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9" name="CaixaDeTexto 8"/>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10" name="CaixaDeTexto 9"/>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11" name="CaixaDeTexto 10"/>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12" name="CaixaDeTexto 11"/>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87</xdr:row>
      <xdr:rowOff>0</xdr:rowOff>
    </xdr:from>
    <xdr:ext cx="184731" cy="264560"/>
    <xdr:sp macro="" textlink="">
      <xdr:nvSpPr>
        <xdr:cNvPr id="13" name="CaixaDeTexto 12"/>
        <xdr:cNvSpPr txBox="1"/>
      </xdr:nvSpPr>
      <xdr:spPr>
        <a:xfrm>
          <a:off x="4410075" y="1710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197</xdr:row>
      <xdr:rowOff>85725</xdr:rowOff>
    </xdr:from>
    <xdr:ext cx="184731" cy="264560"/>
    <xdr:sp macro="" textlink="">
      <xdr:nvSpPr>
        <xdr:cNvPr id="14" name="CaixaDeTexto 13"/>
        <xdr:cNvSpPr txBox="1"/>
      </xdr:nvSpPr>
      <xdr:spPr>
        <a:xfrm>
          <a:off x="4410075" y="389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219075</xdr:colOff>
      <xdr:row>92</xdr:row>
      <xdr:rowOff>9525</xdr:rowOff>
    </xdr:from>
    <xdr:to>
      <xdr:col>12</xdr:col>
      <xdr:colOff>142875</xdr:colOff>
      <xdr:row>102</xdr:row>
      <xdr:rowOff>28575</xdr:rowOff>
    </xdr:to>
    <xdr:graphicFrame macro="">
      <xdr:nvGraphicFramePr>
        <xdr:cNvPr id="15662743"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266700</xdr:colOff>
      <xdr:row>153</xdr:row>
      <xdr:rowOff>28575</xdr:rowOff>
    </xdr:from>
    <xdr:to>
      <xdr:col>12</xdr:col>
      <xdr:colOff>161925</xdr:colOff>
      <xdr:row>161</xdr:row>
      <xdr:rowOff>57150</xdr:rowOff>
    </xdr:to>
    <xdr:graphicFrame macro="">
      <xdr:nvGraphicFramePr>
        <xdr:cNvPr id="15662744"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304800</xdr:colOff>
      <xdr:row>165</xdr:row>
      <xdr:rowOff>95250</xdr:rowOff>
    </xdr:from>
    <xdr:to>
      <xdr:col>12</xdr:col>
      <xdr:colOff>190500</xdr:colOff>
      <xdr:row>174</xdr:row>
      <xdr:rowOff>0</xdr:rowOff>
    </xdr:to>
    <xdr:graphicFrame macro="">
      <xdr:nvGraphicFramePr>
        <xdr:cNvPr id="15662745"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295275</xdr:colOff>
      <xdr:row>178</xdr:row>
      <xdr:rowOff>66675</xdr:rowOff>
    </xdr:from>
    <xdr:to>
      <xdr:col>12</xdr:col>
      <xdr:colOff>152400</xdr:colOff>
      <xdr:row>186</xdr:row>
      <xdr:rowOff>171450</xdr:rowOff>
    </xdr:to>
    <xdr:graphicFrame macro="">
      <xdr:nvGraphicFramePr>
        <xdr:cNvPr id="15662746"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285750</xdr:colOff>
      <xdr:row>191</xdr:row>
      <xdr:rowOff>0</xdr:rowOff>
    </xdr:from>
    <xdr:to>
      <xdr:col>12</xdr:col>
      <xdr:colOff>171450</xdr:colOff>
      <xdr:row>200</xdr:row>
      <xdr:rowOff>0</xdr:rowOff>
    </xdr:to>
    <xdr:graphicFrame macro="">
      <xdr:nvGraphicFramePr>
        <xdr:cNvPr id="15662747"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342900</xdr:colOff>
      <xdr:row>203</xdr:row>
      <xdr:rowOff>95250</xdr:rowOff>
    </xdr:from>
    <xdr:to>
      <xdr:col>12</xdr:col>
      <xdr:colOff>171450</xdr:colOff>
      <xdr:row>212</xdr:row>
      <xdr:rowOff>142875</xdr:rowOff>
    </xdr:to>
    <xdr:graphicFrame macro="">
      <xdr:nvGraphicFramePr>
        <xdr:cNvPr id="15662748"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333375</xdr:colOff>
      <xdr:row>216</xdr:row>
      <xdr:rowOff>66675</xdr:rowOff>
    </xdr:from>
    <xdr:to>
      <xdr:col>12</xdr:col>
      <xdr:colOff>190500</xdr:colOff>
      <xdr:row>226</xdr:row>
      <xdr:rowOff>104775</xdr:rowOff>
    </xdr:to>
    <xdr:graphicFrame macro="">
      <xdr:nvGraphicFramePr>
        <xdr:cNvPr id="15662749"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231</xdr:row>
      <xdr:rowOff>28575</xdr:rowOff>
    </xdr:from>
    <xdr:to>
      <xdr:col>12</xdr:col>
      <xdr:colOff>409575</xdr:colOff>
      <xdr:row>243</xdr:row>
      <xdr:rowOff>66675</xdr:rowOff>
    </xdr:to>
    <xdr:graphicFrame macro="">
      <xdr:nvGraphicFramePr>
        <xdr:cNvPr id="15662750"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292</xdr:row>
      <xdr:rowOff>0</xdr:rowOff>
    </xdr:from>
    <xdr:to>
      <xdr:col>13</xdr:col>
      <xdr:colOff>0</xdr:colOff>
      <xdr:row>303</xdr:row>
      <xdr:rowOff>133350</xdr:rowOff>
    </xdr:to>
    <xdr:graphicFrame macro="">
      <xdr:nvGraphicFramePr>
        <xdr:cNvPr id="15662751"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3</xdr:col>
      <xdr:colOff>628650</xdr:colOff>
      <xdr:row>3</xdr:row>
      <xdr:rowOff>85725</xdr:rowOff>
    </xdr:from>
    <xdr:ext cx="184731" cy="264560"/>
    <xdr:sp macro="" textlink="">
      <xdr:nvSpPr>
        <xdr:cNvPr id="24" name="CaixaDeTexto 23"/>
        <xdr:cNvSpPr txBox="1"/>
      </xdr:nvSpPr>
      <xdr:spPr>
        <a:xfrm>
          <a:off x="441007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3</xdr:row>
      <xdr:rowOff>85725</xdr:rowOff>
    </xdr:from>
    <xdr:ext cx="184731" cy="264560"/>
    <xdr:sp macro="" textlink="">
      <xdr:nvSpPr>
        <xdr:cNvPr id="25" name="CaixaDeTexto 24"/>
        <xdr:cNvSpPr txBox="1"/>
      </xdr:nvSpPr>
      <xdr:spPr>
        <a:xfrm>
          <a:off x="4410075" y="27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11</xdr:col>
      <xdr:colOff>29793</xdr:colOff>
      <xdr:row>3</xdr:row>
      <xdr:rowOff>38101</xdr:rowOff>
    </xdr:from>
    <xdr:to>
      <xdr:col>12</xdr:col>
      <xdr:colOff>123825</xdr:colOff>
      <xdr:row>6</xdr:row>
      <xdr:rowOff>38278</xdr:rowOff>
    </xdr:to>
    <xdr:pic>
      <xdr:nvPicPr>
        <xdr:cNvPr id="26" name="Imagem 25" descr="Brasao Rondonia.jpg"/>
        <xdr:cNvPicPr>
          <a:picLocks noChangeAspect="1"/>
        </xdr:cNvPicPr>
      </xdr:nvPicPr>
      <xdr:blipFill>
        <a:blip xmlns:r="http://schemas.openxmlformats.org/officeDocument/2006/relationships" r:embed="rId10" cstate="print"/>
        <a:stretch>
          <a:fillRect/>
        </a:stretch>
      </xdr:blipFill>
      <xdr:spPr>
        <a:xfrm>
          <a:off x="6592518" y="619126"/>
          <a:ext cx="522657" cy="60025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2</xdr:col>
      <xdr:colOff>314325</xdr:colOff>
      <xdr:row>48</xdr:row>
      <xdr:rowOff>85725</xdr:rowOff>
    </xdr:from>
    <xdr:to>
      <xdr:col>12</xdr:col>
      <xdr:colOff>171450</xdr:colOff>
      <xdr:row>56</xdr:row>
      <xdr:rowOff>161925</xdr:rowOff>
    </xdr:to>
    <xdr:graphicFrame macro="">
      <xdr:nvGraphicFramePr>
        <xdr:cNvPr id="15662755"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3</xdr:col>
      <xdr:colOff>628650</xdr:colOff>
      <xdr:row>86</xdr:row>
      <xdr:rowOff>85725</xdr:rowOff>
    </xdr:from>
    <xdr:ext cx="184731" cy="264560"/>
    <xdr:sp macro="" textlink="">
      <xdr:nvSpPr>
        <xdr:cNvPr id="28" name="CaixaDeTexto 27"/>
        <xdr:cNvSpPr txBox="1"/>
      </xdr:nvSpPr>
      <xdr:spPr>
        <a:xfrm>
          <a:off x="4410075"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118</xdr:row>
      <xdr:rowOff>0</xdr:rowOff>
    </xdr:from>
    <xdr:ext cx="184731" cy="264560"/>
    <xdr:sp macro="" textlink="">
      <xdr:nvSpPr>
        <xdr:cNvPr id="29" name="CaixaDeTexto 28"/>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118</xdr:row>
      <xdr:rowOff>0</xdr:rowOff>
    </xdr:from>
    <xdr:ext cx="184731" cy="264560"/>
    <xdr:sp macro="" textlink="">
      <xdr:nvSpPr>
        <xdr:cNvPr id="30" name="CaixaDeTexto 29"/>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1" name="CaixaDeTexto 30"/>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2" name="CaixaDeTexto 31"/>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3" name="CaixaDeTexto 32"/>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4" name="CaixaDeTexto 33"/>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5" name="CaixaDeTexto 34"/>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6" name="CaixaDeTexto 35"/>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7" name="CaixaDeTexto 36"/>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118</xdr:row>
      <xdr:rowOff>0</xdr:rowOff>
    </xdr:from>
    <xdr:ext cx="184731" cy="264560"/>
    <xdr:sp macro="" textlink="">
      <xdr:nvSpPr>
        <xdr:cNvPr id="38" name="CaixaDeTexto 37"/>
        <xdr:cNvSpPr txBox="1"/>
      </xdr:nvSpPr>
      <xdr:spPr>
        <a:xfrm>
          <a:off x="4410075" y="2310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117</xdr:row>
      <xdr:rowOff>85725</xdr:rowOff>
    </xdr:from>
    <xdr:ext cx="184731" cy="264560"/>
    <xdr:sp macro="" textlink="">
      <xdr:nvSpPr>
        <xdr:cNvPr id="39" name="CaixaDeTexto 38"/>
        <xdr:cNvSpPr txBox="1"/>
      </xdr:nvSpPr>
      <xdr:spPr>
        <a:xfrm>
          <a:off x="4410075" y="2299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133</xdr:row>
      <xdr:rowOff>0</xdr:rowOff>
    </xdr:from>
    <xdr:ext cx="184731" cy="264560"/>
    <xdr:sp macro="" textlink="">
      <xdr:nvSpPr>
        <xdr:cNvPr id="40" name="CaixaDeTexto 39"/>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133</xdr:row>
      <xdr:rowOff>0</xdr:rowOff>
    </xdr:from>
    <xdr:ext cx="184731" cy="264560"/>
    <xdr:sp macro="" textlink="">
      <xdr:nvSpPr>
        <xdr:cNvPr id="41" name="CaixaDeTexto 40"/>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2" name="CaixaDeTexto 41"/>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3" name="CaixaDeTexto 42"/>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4" name="CaixaDeTexto 43"/>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5" name="CaixaDeTexto 44"/>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6" name="CaixaDeTexto 45"/>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7" name="CaixaDeTexto 46"/>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8" name="CaixaDeTexto 47"/>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133</xdr:row>
      <xdr:rowOff>0</xdr:rowOff>
    </xdr:from>
    <xdr:ext cx="184731" cy="264560"/>
    <xdr:sp macro="" textlink="">
      <xdr:nvSpPr>
        <xdr:cNvPr id="49" name="CaixaDeTexto 48"/>
        <xdr:cNvSpPr txBox="1"/>
      </xdr:nvSpPr>
      <xdr:spPr>
        <a:xfrm>
          <a:off x="4410075" y="2656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148</xdr:row>
      <xdr:rowOff>0</xdr:rowOff>
    </xdr:from>
    <xdr:ext cx="184731" cy="264560"/>
    <xdr:sp macro="" textlink="">
      <xdr:nvSpPr>
        <xdr:cNvPr id="50" name="CaixaDeTexto 49"/>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148</xdr:row>
      <xdr:rowOff>0</xdr:rowOff>
    </xdr:from>
    <xdr:ext cx="184731" cy="264560"/>
    <xdr:sp macro="" textlink="">
      <xdr:nvSpPr>
        <xdr:cNvPr id="51" name="CaixaDeTexto 50"/>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2" name="CaixaDeTexto 51"/>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3" name="CaixaDeTexto 52"/>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4" name="CaixaDeTexto 53"/>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5" name="CaixaDeTexto 54"/>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6" name="CaixaDeTexto 55"/>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7" name="CaixaDeTexto 56"/>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8" name="CaixaDeTexto 57"/>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148</xdr:row>
      <xdr:rowOff>0</xdr:rowOff>
    </xdr:from>
    <xdr:ext cx="184731" cy="264560"/>
    <xdr:sp macro="" textlink="">
      <xdr:nvSpPr>
        <xdr:cNvPr id="59" name="CaixaDeTexto 58"/>
        <xdr:cNvSpPr txBox="1"/>
      </xdr:nvSpPr>
      <xdr:spPr>
        <a:xfrm>
          <a:off x="4410075"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287</xdr:row>
      <xdr:rowOff>0</xdr:rowOff>
    </xdr:from>
    <xdr:ext cx="184731" cy="264560"/>
    <xdr:sp macro="" textlink="">
      <xdr:nvSpPr>
        <xdr:cNvPr id="60" name="CaixaDeTexto 59"/>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287</xdr:row>
      <xdr:rowOff>0</xdr:rowOff>
    </xdr:from>
    <xdr:ext cx="184731" cy="264560"/>
    <xdr:sp macro="" textlink="">
      <xdr:nvSpPr>
        <xdr:cNvPr id="61" name="CaixaDeTexto 60"/>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2" name="CaixaDeTexto 61"/>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3" name="CaixaDeTexto 62"/>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4" name="CaixaDeTexto 63"/>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5" name="CaixaDeTexto 64"/>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6" name="CaixaDeTexto 65"/>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7" name="CaixaDeTexto 66"/>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8" name="CaixaDeTexto 67"/>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287</xdr:row>
      <xdr:rowOff>0</xdr:rowOff>
    </xdr:from>
    <xdr:ext cx="184731" cy="264560"/>
    <xdr:sp macro="" textlink="">
      <xdr:nvSpPr>
        <xdr:cNvPr id="69" name="CaixaDeTexto 68"/>
        <xdr:cNvSpPr txBox="1"/>
      </xdr:nvSpPr>
      <xdr:spPr>
        <a:xfrm>
          <a:off x="4410075" y="5547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xdr:col>
      <xdr:colOff>628650</xdr:colOff>
      <xdr:row>304</xdr:row>
      <xdr:rowOff>0</xdr:rowOff>
    </xdr:from>
    <xdr:ext cx="184731" cy="264560"/>
    <xdr:sp macro="" textlink="">
      <xdr:nvSpPr>
        <xdr:cNvPr id="70" name="CaixaDeTexto 69"/>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xdr:col>
      <xdr:colOff>628650</xdr:colOff>
      <xdr:row>304</xdr:row>
      <xdr:rowOff>0</xdr:rowOff>
    </xdr:from>
    <xdr:ext cx="184731" cy="264560"/>
    <xdr:sp macro="" textlink="">
      <xdr:nvSpPr>
        <xdr:cNvPr id="71" name="CaixaDeTexto 70"/>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2" name="CaixaDeTexto 71"/>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3" name="CaixaDeTexto 72"/>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4" name="CaixaDeTexto 73"/>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5" name="CaixaDeTexto 74"/>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6" name="CaixaDeTexto 75"/>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7" name="CaixaDeTexto 76"/>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8" name="CaixaDeTexto 77"/>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79" name="CaixaDeTexto 78"/>
        <xdr:cNvSpPr txBox="1"/>
      </xdr:nvSpPr>
      <xdr:spPr>
        <a:xfrm>
          <a:off x="4410075" y="6122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xdr:col>
      <xdr:colOff>628650</xdr:colOff>
      <xdr:row>304</xdr:row>
      <xdr:rowOff>0</xdr:rowOff>
    </xdr:from>
    <xdr:ext cx="184731" cy="264560"/>
    <xdr:sp macro="" textlink="">
      <xdr:nvSpPr>
        <xdr:cNvPr id="80" name="CaixaDeTexto 79"/>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1</xdr:col>
      <xdr:colOff>628650</xdr:colOff>
      <xdr:row>304</xdr:row>
      <xdr:rowOff>0</xdr:rowOff>
    </xdr:from>
    <xdr:ext cx="184731" cy="264560"/>
    <xdr:sp macro="" textlink="">
      <xdr:nvSpPr>
        <xdr:cNvPr id="81" name="CaixaDeTexto 80"/>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82" name="CaixaDeTexto 81"/>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83" name="CaixaDeTexto 82"/>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84" name="CaixaDeTexto 83"/>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85" name="CaixaDeTexto 84"/>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86" name="CaixaDeTexto 85"/>
        <xdr:cNvSpPr txBox="1"/>
      </xdr:nvSpPr>
      <xdr:spPr>
        <a:xfrm>
          <a:off x="4410075" y="64636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editAs="oneCell">
    <xdr:from>
      <xdr:col>2</xdr:col>
      <xdr:colOff>257175</xdr:colOff>
      <xdr:row>2</xdr:row>
      <xdr:rowOff>171450</xdr:rowOff>
    </xdr:from>
    <xdr:to>
      <xdr:col>2</xdr:col>
      <xdr:colOff>809625</xdr:colOff>
      <xdr:row>5</xdr:row>
      <xdr:rowOff>155506</xdr:rowOff>
    </xdr:to>
    <xdr:pic>
      <xdr:nvPicPr>
        <xdr:cNvPr id="88" name="Imagem 87" descr="LOGO DETRAN PLÁSTICA.jpg"/>
        <xdr:cNvPicPr>
          <a:picLocks noChangeAspect="1"/>
        </xdr:cNvPicPr>
      </xdr:nvPicPr>
      <xdr:blipFill>
        <a:blip xmlns:r="http://schemas.openxmlformats.org/officeDocument/2006/relationships" r:embed="rId12" cstate="print"/>
        <a:srcRect/>
        <a:stretch>
          <a:fillRect/>
        </a:stretch>
      </xdr:blipFill>
      <xdr:spPr bwMode="auto">
        <a:xfrm>
          <a:off x="2200275" y="561975"/>
          <a:ext cx="552450" cy="57460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oneCellAnchor>
    <xdr:from>
      <xdr:col>2</xdr:col>
      <xdr:colOff>0</xdr:colOff>
      <xdr:row>304</xdr:row>
      <xdr:rowOff>0</xdr:rowOff>
    </xdr:from>
    <xdr:ext cx="184731" cy="264560"/>
    <xdr:sp macro="" textlink="">
      <xdr:nvSpPr>
        <xdr:cNvPr id="89" name="CaixaDeTexto 88"/>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0" name="CaixaDeTexto 89"/>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1" name="CaixaDeTexto 90"/>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2" name="CaixaDeTexto 91"/>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3" name="CaixaDeTexto 92"/>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4" name="CaixaDeTexto 93"/>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5" name="CaixaDeTexto 94"/>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6" name="CaixaDeTexto 95"/>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7" name="CaixaDeTexto 96"/>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8" name="CaixaDeTexto 97"/>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99" name="CaixaDeTexto 98"/>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100" name="CaixaDeTexto 99"/>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2</xdr:col>
      <xdr:colOff>0</xdr:colOff>
      <xdr:row>304</xdr:row>
      <xdr:rowOff>0</xdr:rowOff>
    </xdr:from>
    <xdr:ext cx="184731" cy="264560"/>
    <xdr:sp macro="" textlink="">
      <xdr:nvSpPr>
        <xdr:cNvPr id="101" name="CaixaDeTexto 100"/>
        <xdr:cNvSpPr txBox="1"/>
      </xdr:nvSpPr>
      <xdr:spPr>
        <a:xfrm>
          <a:off x="1943100" y="619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xdr:col>
      <xdr:colOff>628650</xdr:colOff>
      <xdr:row>2</xdr:row>
      <xdr:rowOff>0</xdr:rowOff>
    </xdr:from>
    <xdr:ext cx="184731" cy="264560"/>
    <xdr:sp macro="" textlink="">
      <xdr:nvSpPr>
        <xdr:cNvPr id="2" name="CaixaDeTexto 1"/>
        <xdr:cNvSpPr txBox="1"/>
      </xdr:nvSpPr>
      <xdr:spPr>
        <a:xfrm>
          <a:off x="49339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4</xdr:row>
      <xdr:rowOff>85725</xdr:rowOff>
    </xdr:from>
    <xdr:ext cx="184731" cy="264560"/>
    <xdr:sp macro="" textlink="">
      <xdr:nvSpPr>
        <xdr:cNvPr id="3" name="CaixaDeTexto 2"/>
        <xdr:cNvSpPr txBox="1"/>
      </xdr:nvSpPr>
      <xdr:spPr>
        <a:xfrm>
          <a:off x="49339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99</xdr:row>
      <xdr:rowOff>0</xdr:rowOff>
    </xdr:from>
    <xdr:ext cx="184731" cy="264560"/>
    <xdr:sp macro="" textlink="">
      <xdr:nvSpPr>
        <xdr:cNvPr id="4" name="CaixaDeTexto 3"/>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3</xdr:col>
      <xdr:colOff>628650</xdr:colOff>
      <xdr:row>99</xdr:row>
      <xdr:rowOff>0</xdr:rowOff>
    </xdr:from>
    <xdr:ext cx="184731" cy="264560"/>
    <xdr:sp macro="" textlink="">
      <xdr:nvSpPr>
        <xdr:cNvPr id="5" name="CaixaDeTexto 4"/>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6" name="CaixaDeTexto 5"/>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7" name="CaixaDeTexto 6"/>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8" name="CaixaDeTexto 7"/>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9" name="CaixaDeTexto 8"/>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0" name="CaixaDeTexto 9"/>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1" name="CaixaDeTexto 10"/>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2" name="CaixaDeTexto 11"/>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3" name="CaixaDeTexto 12"/>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4" name="CaixaDeTexto 13"/>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oneCellAnchor>
    <xdr:from>
      <xdr:col>4</xdr:col>
      <xdr:colOff>0</xdr:colOff>
      <xdr:row>99</xdr:row>
      <xdr:rowOff>0</xdr:rowOff>
    </xdr:from>
    <xdr:ext cx="184731" cy="264560"/>
    <xdr:sp macro="" textlink="">
      <xdr:nvSpPr>
        <xdr:cNvPr id="15" name="CaixaDeTexto 14"/>
        <xdr:cNvSpPr txBox="1"/>
      </xdr:nvSpPr>
      <xdr:spPr>
        <a:xfrm>
          <a:off x="4933950" y="2033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fr-FR"/>
        </a:p>
      </xdr:txBody>
    </xdr:sp>
    <xdr:clientData/>
  </xdr:oneCellAnchor>
  <xdr:twoCellAnchor>
    <xdr:from>
      <xdr:col>2</xdr:col>
      <xdr:colOff>228600</xdr:colOff>
      <xdr:row>94</xdr:row>
      <xdr:rowOff>57150</xdr:rowOff>
    </xdr:from>
    <xdr:to>
      <xdr:col>12</xdr:col>
      <xdr:colOff>171450</xdr:colOff>
      <xdr:row>103</xdr:row>
      <xdr:rowOff>171450</xdr:rowOff>
    </xdr:to>
    <xdr:graphicFrame macro="">
      <xdr:nvGraphicFramePr>
        <xdr:cNvPr id="15132034"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238125</xdr:colOff>
      <xdr:row>108</xdr:row>
      <xdr:rowOff>76200</xdr:rowOff>
    </xdr:from>
    <xdr:to>
      <xdr:col>12</xdr:col>
      <xdr:colOff>152400</xdr:colOff>
      <xdr:row>118</xdr:row>
      <xdr:rowOff>0</xdr:rowOff>
    </xdr:to>
    <xdr:graphicFrame macro="">
      <xdr:nvGraphicFramePr>
        <xdr:cNvPr id="15132035"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171450</xdr:colOff>
      <xdr:row>123</xdr:row>
      <xdr:rowOff>95250</xdr:rowOff>
    </xdr:from>
    <xdr:to>
      <xdr:col>12</xdr:col>
      <xdr:colOff>114300</xdr:colOff>
      <xdr:row>133</xdr:row>
      <xdr:rowOff>19050</xdr:rowOff>
    </xdr:to>
    <xdr:graphicFrame macro="">
      <xdr:nvGraphicFramePr>
        <xdr:cNvPr id="15132036"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57150</xdr:colOff>
      <xdr:row>179</xdr:row>
      <xdr:rowOff>9525</xdr:rowOff>
    </xdr:from>
    <xdr:to>
      <xdr:col>12</xdr:col>
      <xdr:colOff>371475</xdr:colOff>
      <xdr:row>189</xdr:row>
      <xdr:rowOff>123825</xdr:rowOff>
    </xdr:to>
    <xdr:graphicFrame macro="">
      <xdr:nvGraphicFramePr>
        <xdr:cNvPr id="15132037"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266700</xdr:colOff>
      <xdr:row>225</xdr:row>
      <xdr:rowOff>19050</xdr:rowOff>
    </xdr:from>
    <xdr:to>
      <xdr:col>12</xdr:col>
      <xdr:colOff>104775</xdr:colOff>
      <xdr:row>235</xdr:row>
      <xdr:rowOff>76200</xdr:rowOff>
    </xdr:to>
    <xdr:graphicFrame macro="">
      <xdr:nvGraphicFramePr>
        <xdr:cNvPr id="15132038"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24191</xdr:colOff>
      <xdr:row>2</xdr:row>
      <xdr:rowOff>180975</xdr:rowOff>
    </xdr:from>
    <xdr:to>
      <xdr:col>12</xdr:col>
      <xdr:colOff>161925</xdr:colOff>
      <xdr:row>6</xdr:row>
      <xdr:rowOff>28575</xdr:rowOff>
    </xdr:to>
    <xdr:pic>
      <xdr:nvPicPr>
        <xdr:cNvPr id="22" name="Imagem 21" descr="Brasao Rondonia.jpg"/>
        <xdr:cNvPicPr>
          <a:picLocks noChangeAspect="1"/>
        </xdr:cNvPicPr>
      </xdr:nvPicPr>
      <xdr:blipFill>
        <a:blip xmlns:r="http://schemas.openxmlformats.org/officeDocument/2006/relationships" r:embed="rId6" cstate="print"/>
        <a:stretch>
          <a:fillRect/>
        </a:stretch>
      </xdr:blipFill>
      <xdr:spPr>
        <a:xfrm>
          <a:off x="6986966" y="571500"/>
          <a:ext cx="556834" cy="61912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2</xdr:col>
      <xdr:colOff>314325</xdr:colOff>
      <xdr:row>41</xdr:row>
      <xdr:rowOff>85725</xdr:rowOff>
    </xdr:from>
    <xdr:to>
      <xdr:col>12</xdr:col>
      <xdr:colOff>104775</xdr:colOff>
      <xdr:row>50</xdr:row>
      <xdr:rowOff>47625</xdr:rowOff>
    </xdr:to>
    <xdr:graphicFrame macro="">
      <xdr:nvGraphicFramePr>
        <xdr:cNvPr id="15132040"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314325</xdr:colOff>
      <xdr:row>3</xdr:row>
      <xdr:rowOff>28576</xdr:rowOff>
    </xdr:from>
    <xdr:to>
      <xdr:col>2</xdr:col>
      <xdr:colOff>914398</xdr:colOff>
      <xdr:row>6</xdr:row>
      <xdr:rowOff>47625</xdr:rowOff>
    </xdr:to>
    <xdr:pic>
      <xdr:nvPicPr>
        <xdr:cNvPr id="25" name="Imagem 24" descr="LOGO DETRAN PLÁSTICA.jpg"/>
        <xdr:cNvPicPr>
          <a:picLocks noChangeAspect="1"/>
        </xdr:cNvPicPr>
      </xdr:nvPicPr>
      <xdr:blipFill>
        <a:blip xmlns:r="http://schemas.openxmlformats.org/officeDocument/2006/relationships" r:embed="rId8" cstate="print"/>
        <a:srcRect/>
        <a:stretch>
          <a:fillRect/>
        </a:stretch>
      </xdr:blipFill>
      <xdr:spPr bwMode="auto">
        <a:xfrm>
          <a:off x="2476500" y="609601"/>
          <a:ext cx="600073" cy="6000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E16"/>
  <sheetViews>
    <sheetView showGridLines="0" showRowColHeaders="0" workbookViewId="0">
      <selection activeCell="D14" sqref="D14:E14"/>
    </sheetView>
  </sheetViews>
  <sheetFormatPr baseColWidth="10" defaultColWidth="9.140625" defaultRowHeight="15" x14ac:dyDescent="0.25"/>
  <cols>
    <col min="1" max="16384" width="9.140625" style="177"/>
  </cols>
  <sheetData>
    <row r="14" spans="3:5" ht="18" x14ac:dyDescent="0.25">
      <c r="D14" s="928" t="s">
        <v>40</v>
      </c>
      <c r="E14" s="928"/>
    </row>
    <row r="15" spans="3:5" x14ac:dyDescent="0.25">
      <c r="C15" s="178"/>
      <c r="D15" s="929"/>
      <c r="E15" s="929"/>
    </row>
    <row r="16" spans="3:5" x14ac:dyDescent="0.25">
      <c r="C16" s="178"/>
      <c r="D16" s="930"/>
      <c r="E16" s="930"/>
    </row>
  </sheetData>
  <sheetProtection password="EE7B" sheet="1" objects="1" scenarios="1"/>
  <mergeCells count="3">
    <mergeCell ref="D14:E14"/>
    <mergeCell ref="D15:E15"/>
    <mergeCell ref="D16:E16"/>
  </mergeCells>
  <hyperlinks>
    <hyperlink ref="D14" location="INÍCIO!A1" display="INÍCIO"/>
    <hyperlink ref="D14:E14" location="'INÍCIO '!A1" display="INÍCIO"/>
  </hyperlinks>
  <pageMargins left="0.511811024" right="0.511811024" top="0.78740157499999996" bottom="0.78740157499999996" header="0.31496062000000002" footer="0.31496062000000002"/>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R149"/>
  <sheetViews>
    <sheetView showGridLines="0" showRowColHeaders="0" zoomScaleNormal="100" workbookViewId="0">
      <selection activeCell="B14" sqref="B14:C14"/>
    </sheetView>
  </sheetViews>
  <sheetFormatPr baseColWidth="10" defaultRowHeight="15" x14ac:dyDescent="0.25"/>
  <cols>
    <col min="1" max="1" width="10.85546875" customWidth="1"/>
    <col min="2" max="2" width="11.5703125" customWidth="1"/>
    <col min="3" max="3" width="10.5703125" customWidth="1"/>
    <col min="4" max="4" width="23" customWidth="1"/>
    <col min="5" max="5" width="6.42578125" customWidth="1"/>
    <col min="6" max="6" width="6.28515625" customWidth="1"/>
    <col min="7" max="7" width="6.5703125" customWidth="1"/>
    <col min="8" max="9" width="6.28515625" customWidth="1"/>
    <col min="10" max="11" width="6.5703125" customWidth="1"/>
    <col min="12" max="14" width="6.28515625" customWidth="1"/>
    <col min="15" max="15" width="3" customWidth="1"/>
    <col min="16" max="18" width="9.85546875" customWidth="1"/>
    <col min="19" max="256" width="9.140625" customWidth="1"/>
  </cols>
  <sheetData>
    <row r="2" spans="2:18" ht="15.75" thickBot="1" x14ac:dyDescent="0.3"/>
    <row r="3" spans="2:18" ht="9.75" customHeight="1" x14ac:dyDescent="0.25">
      <c r="D3" s="589"/>
      <c r="E3" s="590"/>
      <c r="F3" s="590"/>
      <c r="G3" s="590"/>
      <c r="H3" s="590"/>
      <c r="I3" s="590"/>
      <c r="J3" s="590"/>
      <c r="K3" s="590"/>
      <c r="L3" s="590"/>
      <c r="M3" s="590"/>
      <c r="N3" s="591"/>
    </row>
    <row r="4" spans="2:18" ht="10.5" customHeight="1" x14ac:dyDescent="0.25">
      <c r="D4" s="605"/>
      <c r="E4" s="606"/>
      <c r="F4" s="606"/>
      <c r="G4" s="606"/>
      <c r="H4" s="606"/>
      <c r="I4" s="606"/>
      <c r="J4" s="606"/>
      <c r="K4" s="606"/>
      <c r="L4" s="606"/>
      <c r="M4" s="606"/>
      <c r="N4" s="607"/>
    </row>
    <row r="5" spans="2:18" ht="15.75" x14ac:dyDescent="0.25">
      <c r="D5" s="982" t="s">
        <v>38</v>
      </c>
      <c r="E5" s="983"/>
      <c r="F5" s="983"/>
      <c r="G5" s="983"/>
      <c r="H5" s="983"/>
      <c r="I5" s="983"/>
      <c r="J5" s="983"/>
      <c r="K5" s="983"/>
      <c r="L5" s="983"/>
      <c r="M5" s="983"/>
      <c r="N5" s="984"/>
    </row>
    <row r="6" spans="2:18" ht="15.75" x14ac:dyDescent="0.25">
      <c r="D6" s="982" t="s">
        <v>39</v>
      </c>
      <c r="E6" s="983"/>
      <c r="F6" s="983"/>
      <c r="G6" s="983"/>
      <c r="H6" s="983"/>
      <c r="I6" s="983"/>
      <c r="J6" s="983"/>
      <c r="K6" s="983"/>
      <c r="L6" s="983"/>
      <c r="M6" s="983"/>
      <c r="N6" s="984"/>
    </row>
    <row r="7" spans="2:18" ht="15.75" x14ac:dyDescent="0.25">
      <c r="D7" s="982" t="s">
        <v>41</v>
      </c>
      <c r="E7" s="983"/>
      <c r="F7" s="983"/>
      <c r="G7" s="983"/>
      <c r="H7" s="983"/>
      <c r="I7" s="983"/>
      <c r="J7" s="983"/>
      <c r="K7" s="983"/>
      <c r="L7" s="983"/>
      <c r="M7" s="983"/>
      <c r="N7" s="984"/>
    </row>
    <row r="8" spans="2:18" ht="12.75" customHeight="1" x14ac:dyDescent="0.25">
      <c r="D8" s="979"/>
      <c r="E8" s="980"/>
      <c r="F8" s="980"/>
      <c r="G8" s="980"/>
      <c r="H8" s="980"/>
      <c r="I8" s="980"/>
      <c r="J8" s="980"/>
      <c r="K8" s="980"/>
      <c r="L8" s="980"/>
      <c r="M8" s="592"/>
      <c r="N8" s="593"/>
    </row>
    <row r="9" spans="2:18" ht="14.25" customHeight="1" x14ac:dyDescent="0.25">
      <c r="D9" s="1002" t="s">
        <v>104</v>
      </c>
      <c r="E9" s="1003"/>
      <c r="F9" s="1003"/>
      <c r="G9" s="1003"/>
      <c r="H9" s="1003"/>
      <c r="I9" s="1003"/>
      <c r="J9" s="1003"/>
      <c r="K9" s="1003"/>
      <c r="L9" s="1003"/>
      <c r="M9" s="1003"/>
      <c r="N9" s="1004"/>
    </row>
    <row r="10" spans="2:18" ht="21" customHeight="1" thickBot="1" x14ac:dyDescent="0.3">
      <c r="D10" s="995" t="s">
        <v>84</v>
      </c>
      <c r="E10" s="996"/>
      <c r="F10" s="996"/>
      <c r="G10" s="996"/>
      <c r="H10" s="996"/>
      <c r="I10" s="996"/>
      <c r="J10" s="996"/>
      <c r="K10" s="996"/>
      <c r="L10" s="996"/>
      <c r="M10" s="996"/>
      <c r="N10" s="997"/>
    </row>
    <row r="11" spans="2:18" ht="6" customHeight="1" thickBot="1" x14ac:dyDescent="0.3"/>
    <row r="12" spans="2:18" ht="15" customHeight="1" x14ac:dyDescent="0.25">
      <c r="D12" s="1000" t="s">
        <v>46</v>
      </c>
      <c r="E12" s="493" t="s">
        <v>47</v>
      </c>
      <c r="F12" s="494" t="s">
        <v>47</v>
      </c>
      <c r="G12" s="494" t="s">
        <v>47</v>
      </c>
      <c r="H12" s="494" t="s">
        <v>47</v>
      </c>
      <c r="I12" s="494" t="s">
        <v>47</v>
      </c>
      <c r="J12" s="494" t="s">
        <v>47</v>
      </c>
      <c r="K12" s="494" t="s">
        <v>47</v>
      </c>
      <c r="L12" s="495" t="s">
        <v>47</v>
      </c>
      <c r="M12" s="496" t="s">
        <v>47</v>
      </c>
      <c r="N12" s="497" t="s">
        <v>47</v>
      </c>
      <c r="O12" s="5"/>
      <c r="P12" s="5"/>
      <c r="Q12" s="5"/>
      <c r="R12" s="5"/>
    </row>
    <row r="13" spans="2:18" ht="16.5" thickBot="1" x14ac:dyDescent="0.3">
      <c r="B13" s="968" t="s">
        <v>40</v>
      </c>
      <c r="C13" s="968"/>
      <c r="D13" s="1001"/>
      <c r="E13" s="498">
        <v>2001</v>
      </c>
      <c r="F13" s="499">
        <v>2002</v>
      </c>
      <c r="G13" s="499">
        <v>2003</v>
      </c>
      <c r="H13" s="499">
        <v>2004</v>
      </c>
      <c r="I13" s="499">
        <v>2005</v>
      </c>
      <c r="J13" s="499">
        <v>2006</v>
      </c>
      <c r="K13" s="499">
        <v>2007</v>
      </c>
      <c r="L13" s="500">
        <v>2008</v>
      </c>
      <c r="M13" s="501">
        <v>2009</v>
      </c>
      <c r="N13" s="502">
        <v>2010</v>
      </c>
      <c r="O13" s="5"/>
      <c r="P13" s="5"/>
      <c r="Q13" s="5"/>
      <c r="R13" s="5"/>
    </row>
    <row r="14" spans="2:18" ht="15.75" customHeight="1" x14ac:dyDescent="0.25">
      <c r="B14" s="968" t="s">
        <v>42</v>
      </c>
      <c r="C14" s="968"/>
      <c r="D14" s="43" t="s">
        <v>105</v>
      </c>
      <c r="E14" s="192">
        <v>1569</v>
      </c>
      <c r="F14" s="193">
        <v>2010</v>
      </c>
      <c r="G14" s="193">
        <v>1851</v>
      </c>
      <c r="H14" s="193">
        <v>2536</v>
      </c>
      <c r="I14" s="193">
        <v>2868</v>
      </c>
      <c r="J14" s="193">
        <v>2711</v>
      </c>
      <c r="K14" s="193">
        <v>5149</v>
      </c>
      <c r="L14" s="193">
        <v>4947</v>
      </c>
      <c r="M14" s="193">
        <v>6035</v>
      </c>
      <c r="N14" s="194">
        <v>7078</v>
      </c>
      <c r="O14" s="54"/>
      <c r="P14" s="54"/>
      <c r="Q14" s="54"/>
      <c r="R14" s="54"/>
    </row>
    <row r="15" spans="2:18" ht="15.75" customHeight="1" x14ac:dyDescent="0.25">
      <c r="B15" s="968" t="s">
        <v>103</v>
      </c>
      <c r="C15" s="968"/>
      <c r="D15" s="505" t="s">
        <v>106</v>
      </c>
      <c r="E15" s="471">
        <v>91</v>
      </c>
      <c r="F15" s="472">
        <v>101</v>
      </c>
      <c r="G15" s="472">
        <v>84</v>
      </c>
      <c r="H15" s="472">
        <v>116</v>
      </c>
      <c r="I15" s="472">
        <v>129</v>
      </c>
      <c r="J15" s="472">
        <v>117</v>
      </c>
      <c r="K15" s="472">
        <v>208</v>
      </c>
      <c r="L15" s="472">
        <v>167</v>
      </c>
      <c r="M15" s="472">
        <v>228</v>
      </c>
      <c r="N15" s="473">
        <v>270</v>
      </c>
      <c r="O15" s="54"/>
      <c r="P15" s="54"/>
      <c r="Q15" s="54"/>
      <c r="R15" s="54"/>
    </row>
    <row r="16" spans="2:18" ht="15.75" customHeight="1" x14ac:dyDescent="0.25">
      <c r="D16" s="42" t="s">
        <v>107</v>
      </c>
      <c r="E16" s="277">
        <v>215</v>
      </c>
      <c r="F16" s="198">
        <v>306</v>
      </c>
      <c r="G16" s="198">
        <v>248</v>
      </c>
      <c r="H16" s="198">
        <v>589</v>
      </c>
      <c r="I16" s="198">
        <v>468</v>
      </c>
      <c r="J16" s="198">
        <v>544</v>
      </c>
      <c r="K16" s="198">
        <v>683</v>
      </c>
      <c r="L16" s="198">
        <v>1553</v>
      </c>
      <c r="M16" s="198">
        <v>1915</v>
      </c>
      <c r="N16" s="199">
        <v>2018</v>
      </c>
      <c r="O16" s="54"/>
      <c r="P16" s="54"/>
      <c r="Q16" s="54"/>
      <c r="R16" s="54"/>
    </row>
    <row r="17" spans="4:18" ht="15.75" customHeight="1" x14ac:dyDescent="0.25">
      <c r="D17" s="505" t="s">
        <v>108</v>
      </c>
      <c r="E17" s="471">
        <v>51</v>
      </c>
      <c r="F17" s="472">
        <v>72</v>
      </c>
      <c r="G17" s="472">
        <v>51</v>
      </c>
      <c r="H17" s="472">
        <v>87</v>
      </c>
      <c r="I17" s="472">
        <v>84</v>
      </c>
      <c r="J17" s="472">
        <v>107</v>
      </c>
      <c r="K17" s="472">
        <v>165</v>
      </c>
      <c r="L17" s="472">
        <v>124</v>
      </c>
      <c r="M17" s="472">
        <v>42</v>
      </c>
      <c r="N17" s="473">
        <v>26</v>
      </c>
      <c r="O17" s="54"/>
      <c r="P17" s="54"/>
      <c r="Q17" s="54"/>
      <c r="R17" s="54"/>
    </row>
    <row r="18" spans="4:18" ht="15.75" customHeight="1" x14ac:dyDescent="0.25">
      <c r="D18" s="42" t="s">
        <v>109</v>
      </c>
      <c r="E18" s="277">
        <v>1330</v>
      </c>
      <c r="F18" s="198">
        <v>2221</v>
      </c>
      <c r="G18" s="198">
        <v>2123</v>
      </c>
      <c r="H18" s="198">
        <v>2960</v>
      </c>
      <c r="I18" s="198">
        <v>3359</v>
      </c>
      <c r="J18" s="198">
        <v>3596</v>
      </c>
      <c r="K18" s="198">
        <v>6489</v>
      </c>
      <c r="L18" s="198">
        <v>8495</v>
      </c>
      <c r="M18" s="198">
        <v>10786</v>
      </c>
      <c r="N18" s="199">
        <v>12350</v>
      </c>
      <c r="O18" s="54"/>
      <c r="P18" s="54"/>
      <c r="Q18" s="54"/>
      <c r="R18" s="54"/>
    </row>
    <row r="19" spans="4:18" ht="15.75" customHeight="1" x14ac:dyDescent="0.25">
      <c r="D19" s="505" t="s">
        <v>110</v>
      </c>
      <c r="E19" s="471">
        <v>603</v>
      </c>
      <c r="F19" s="472">
        <v>848</v>
      </c>
      <c r="G19" s="472">
        <v>875</v>
      </c>
      <c r="H19" s="472">
        <v>956</v>
      </c>
      <c r="I19" s="472">
        <v>1027</v>
      </c>
      <c r="J19" s="472">
        <v>917</v>
      </c>
      <c r="K19" s="472">
        <v>1693</v>
      </c>
      <c r="L19" s="472">
        <v>1747</v>
      </c>
      <c r="M19" s="472">
        <v>1819</v>
      </c>
      <c r="N19" s="473">
        <v>1581</v>
      </c>
      <c r="O19" s="54"/>
      <c r="P19" s="54"/>
      <c r="Q19" s="54"/>
      <c r="R19" s="54"/>
    </row>
    <row r="20" spans="4:18" ht="15.75" customHeight="1" x14ac:dyDescent="0.25">
      <c r="D20" s="42" t="s">
        <v>271</v>
      </c>
      <c r="E20" s="277">
        <v>52</v>
      </c>
      <c r="F20" s="198">
        <v>51</v>
      </c>
      <c r="G20" s="198">
        <v>53</v>
      </c>
      <c r="H20" s="198">
        <v>110</v>
      </c>
      <c r="I20" s="198">
        <v>177</v>
      </c>
      <c r="J20" s="198">
        <v>155</v>
      </c>
      <c r="K20" s="198">
        <v>157</v>
      </c>
      <c r="L20" s="198">
        <v>187</v>
      </c>
      <c r="M20" s="198">
        <v>122</v>
      </c>
      <c r="N20" s="199">
        <v>97</v>
      </c>
      <c r="O20" s="54"/>
      <c r="P20" s="54"/>
      <c r="Q20" s="54"/>
      <c r="R20" s="54"/>
    </row>
    <row r="21" spans="4:18" ht="15.75" customHeight="1" x14ac:dyDescent="0.25">
      <c r="D21" s="505" t="s">
        <v>89</v>
      </c>
      <c r="E21" s="471">
        <v>286</v>
      </c>
      <c r="F21" s="472">
        <v>706</v>
      </c>
      <c r="G21" s="472">
        <v>678</v>
      </c>
      <c r="H21" s="472">
        <v>845</v>
      </c>
      <c r="I21" s="472">
        <v>733</v>
      </c>
      <c r="J21" s="472">
        <v>352</v>
      </c>
      <c r="K21" s="472">
        <v>1314</v>
      </c>
      <c r="L21" s="472">
        <v>660</v>
      </c>
      <c r="M21" s="472">
        <v>255</v>
      </c>
      <c r="N21" s="473">
        <v>286</v>
      </c>
      <c r="O21" s="54"/>
      <c r="P21" s="54"/>
      <c r="Q21" s="54"/>
      <c r="R21" s="54"/>
    </row>
    <row r="22" spans="4:18" ht="21.75" customHeight="1" thickBot="1" x14ac:dyDescent="0.3">
      <c r="D22" s="509" t="s">
        <v>10</v>
      </c>
      <c r="E22" s="510">
        <f t="shared" ref="E22:M22" si="0">SUM(E14:E21)</f>
        <v>4197</v>
      </c>
      <c r="F22" s="511">
        <f t="shared" si="0"/>
        <v>6315</v>
      </c>
      <c r="G22" s="511">
        <f t="shared" si="0"/>
        <v>5963</v>
      </c>
      <c r="H22" s="511">
        <f t="shared" si="0"/>
        <v>8199</v>
      </c>
      <c r="I22" s="511">
        <f t="shared" si="0"/>
        <v>8845</v>
      </c>
      <c r="J22" s="511">
        <f t="shared" si="0"/>
        <v>8499</v>
      </c>
      <c r="K22" s="511">
        <f t="shared" si="0"/>
        <v>15858</v>
      </c>
      <c r="L22" s="511">
        <f t="shared" si="0"/>
        <v>17880</v>
      </c>
      <c r="M22" s="511">
        <f t="shared" si="0"/>
        <v>21202</v>
      </c>
      <c r="N22" s="512">
        <v>23706</v>
      </c>
      <c r="O22" s="33"/>
      <c r="P22" s="33"/>
      <c r="Q22" s="33"/>
      <c r="R22" s="33"/>
    </row>
    <row r="23" spans="4:18" x14ac:dyDescent="0.25">
      <c r="D23" s="55" t="s">
        <v>96</v>
      </c>
      <c r="E23" s="14"/>
      <c r="F23" s="14"/>
      <c r="G23" s="14"/>
      <c r="H23" s="14"/>
      <c r="I23" s="14"/>
      <c r="J23" s="14"/>
      <c r="K23" s="14"/>
    </row>
    <row r="24" spans="4:18" ht="66" customHeight="1" x14ac:dyDescent="0.25">
      <c r="D24" s="999"/>
      <c r="E24" s="999"/>
      <c r="F24" s="999"/>
      <c r="G24" s="999"/>
      <c r="H24" s="999"/>
      <c r="I24" s="999"/>
    </row>
    <row r="25" spans="4:18" ht="15" customHeight="1" x14ac:dyDescent="0.25">
      <c r="D25" s="45"/>
      <c r="E25" s="45"/>
      <c r="F25" s="45"/>
      <c r="G25" s="45"/>
      <c r="H25" s="45"/>
      <c r="I25" s="45"/>
    </row>
    <row r="26" spans="4:18" ht="31.5" customHeight="1" x14ac:dyDescent="0.25">
      <c r="D26" s="1005" t="s">
        <v>112</v>
      </c>
      <c r="E26" s="1005"/>
      <c r="F26" s="1005"/>
      <c r="G26" s="1005"/>
      <c r="H26" s="1005"/>
      <c r="I26" s="1005"/>
      <c r="J26" s="1005"/>
      <c r="K26" s="1005"/>
      <c r="L26" s="1005"/>
      <c r="M26" s="1005"/>
      <c r="N26" s="1005"/>
    </row>
    <row r="27" spans="4:18" ht="6" customHeight="1" thickBot="1" x14ac:dyDescent="0.3">
      <c r="D27" s="45"/>
      <c r="E27" s="45"/>
      <c r="F27" s="45"/>
      <c r="G27" s="45"/>
      <c r="H27" s="45"/>
      <c r="I27" s="45"/>
    </row>
    <row r="28" spans="4:18" ht="15" customHeight="1" x14ac:dyDescent="0.25">
      <c r="D28" s="1000" t="s">
        <v>46</v>
      </c>
      <c r="E28" s="493" t="s">
        <v>47</v>
      </c>
      <c r="F28" s="494" t="s">
        <v>47</v>
      </c>
      <c r="G28" s="494" t="s">
        <v>47</v>
      </c>
      <c r="H28" s="494" t="s">
        <v>47</v>
      </c>
      <c r="I28" s="494" t="s">
        <v>47</v>
      </c>
      <c r="J28" s="494" t="s">
        <v>47</v>
      </c>
      <c r="K28" s="494" t="s">
        <v>47</v>
      </c>
      <c r="L28" s="495" t="s">
        <v>47</v>
      </c>
      <c r="M28" s="496" t="s">
        <v>47</v>
      </c>
      <c r="N28" s="497" t="s">
        <v>47</v>
      </c>
    </row>
    <row r="29" spans="4:18" ht="15" customHeight="1" thickBot="1" x14ac:dyDescent="0.3">
      <c r="D29" s="1001"/>
      <c r="E29" s="498">
        <v>2001</v>
      </c>
      <c r="F29" s="499">
        <v>2002</v>
      </c>
      <c r="G29" s="499">
        <v>2003</v>
      </c>
      <c r="H29" s="499">
        <v>2004</v>
      </c>
      <c r="I29" s="499">
        <v>2005</v>
      </c>
      <c r="J29" s="499">
        <v>2006</v>
      </c>
      <c r="K29" s="499">
        <v>2007</v>
      </c>
      <c r="L29" s="500">
        <v>2008</v>
      </c>
      <c r="M29" s="501">
        <v>2009</v>
      </c>
      <c r="N29" s="502">
        <v>2010</v>
      </c>
    </row>
    <row r="30" spans="4:18" ht="21.75" customHeight="1" thickBot="1" x14ac:dyDescent="0.3">
      <c r="D30" s="468" t="s">
        <v>10</v>
      </c>
      <c r="E30" s="189">
        <v>4197</v>
      </c>
      <c r="F30" s="190">
        <v>6315</v>
      </c>
      <c r="G30" s="190">
        <v>5963</v>
      </c>
      <c r="H30" s="190">
        <v>8199</v>
      </c>
      <c r="I30" s="190">
        <v>8845</v>
      </c>
      <c r="J30" s="190">
        <v>8499</v>
      </c>
      <c r="K30" s="190">
        <v>15858</v>
      </c>
      <c r="L30" s="190">
        <v>17880</v>
      </c>
      <c r="M30" s="190">
        <v>21102</v>
      </c>
      <c r="N30" s="191">
        <v>23706</v>
      </c>
    </row>
    <row r="31" spans="4:18" ht="15" customHeight="1" x14ac:dyDescent="0.25">
      <c r="D31" s="55" t="s">
        <v>96</v>
      </c>
      <c r="E31" s="14"/>
      <c r="F31" s="14"/>
      <c r="G31" s="14"/>
      <c r="H31" s="14"/>
      <c r="I31" s="14"/>
    </row>
    <row r="32" spans="4:18" ht="15" customHeight="1" x14ac:dyDescent="0.25">
      <c r="D32" s="14"/>
      <c r="E32" s="14"/>
      <c r="F32" s="14"/>
      <c r="G32" s="14"/>
      <c r="H32" s="14"/>
      <c r="I32" s="14"/>
    </row>
    <row r="33" spans="4:14" ht="15" customHeight="1" x14ac:dyDescent="0.25">
      <c r="D33" s="14"/>
      <c r="E33" s="14"/>
      <c r="F33" s="14"/>
      <c r="G33" s="14"/>
      <c r="H33" s="14"/>
      <c r="I33" s="14"/>
    </row>
    <row r="34" spans="4:14" ht="22.5" customHeight="1" x14ac:dyDescent="0.25">
      <c r="D34" s="967" t="s">
        <v>113</v>
      </c>
      <c r="E34" s="967"/>
      <c r="F34" s="967"/>
      <c r="G34" s="967"/>
      <c r="H34" s="967"/>
      <c r="I34" s="967"/>
      <c r="J34" s="967"/>
      <c r="K34" s="967"/>
      <c r="L34" s="967"/>
      <c r="M34" s="967"/>
      <c r="N34" s="967"/>
    </row>
    <row r="35" spans="4:14" ht="6" customHeight="1" x14ac:dyDescent="0.25">
      <c r="D35" s="14"/>
      <c r="E35" s="14"/>
      <c r="F35" s="14"/>
      <c r="G35" s="14"/>
      <c r="H35" s="14"/>
      <c r="I35" s="14"/>
    </row>
    <row r="36" spans="4:14" ht="69.75" customHeight="1" x14ac:dyDescent="0.25">
      <c r="D36" s="14"/>
      <c r="E36" s="14"/>
      <c r="F36" s="14"/>
      <c r="G36" s="14"/>
      <c r="H36" s="14"/>
      <c r="I36" s="14"/>
    </row>
    <row r="37" spans="4:14" ht="65.25" customHeight="1" x14ac:dyDescent="0.25">
      <c r="D37" s="14"/>
      <c r="E37" s="14"/>
      <c r="F37" s="14"/>
      <c r="G37" s="14"/>
      <c r="H37" s="14"/>
      <c r="I37" s="14"/>
    </row>
    <row r="38" spans="4:14" ht="44.25" customHeight="1" x14ac:dyDescent="0.25">
      <c r="D38" s="14"/>
      <c r="E38" s="14"/>
      <c r="F38" s="14"/>
      <c r="G38" s="14"/>
      <c r="H38" s="14"/>
      <c r="I38" s="14"/>
    </row>
    <row r="39" spans="4:14" ht="15" customHeight="1" x14ac:dyDescent="0.25">
      <c r="D39" s="14"/>
      <c r="E39" s="14"/>
      <c r="F39" s="14"/>
      <c r="G39" s="14"/>
      <c r="H39" s="14"/>
      <c r="I39" s="14"/>
    </row>
    <row r="40" spans="4:14" ht="15" customHeight="1" x14ac:dyDescent="0.25">
      <c r="D40" s="14"/>
      <c r="E40" s="14"/>
      <c r="F40" s="14"/>
      <c r="G40" s="14"/>
      <c r="H40" s="14"/>
      <c r="I40" s="14"/>
    </row>
    <row r="41" spans="4:14" ht="18.75" customHeight="1" x14ac:dyDescent="0.25">
      <c r="D41" s="45"/>
      <c r="E41" s="45"/>
      <c r="F41" s="45"/>
      <c r="G41" s="45"/>
      <c r="H41" s="45"/>
      <c r="I41" s="45"/>
    </row>
    <row r="42" spans="4:14" ht="21" customHeight="1" x14ac:dyDescent="0.25">
      <c r="D42" s="958" t="s">
        <v>191</v>
      </c>
      <c r="E42" s="958"/>
      <c r="F42" s="958"/>
      <c r="G42" s="958"/>
      <c r="H42" s="958"/>
      <c r="I42" s="958"/>
      <c r="J42" s="958"/>
      <c r="K42" s="958"/>
      <c r="L42" s="958"/>
      <c r="M42" s="958"/>
      <c r="N42" s="958"/>
    </row>
    <row r="43" spans="4:14" ht="6" customHeight="1" thickBot="1" x14ac:dyDescent="0.3">
      <c r="D43" s="45"/>
      <c r="E43" s="45"/>
      <c r="F43" s="45"/>
      <c r="G43" s="45"/>
      <c r="H43" s="45"/>
      <c r="I43" s="45"/>
    </row>
    <row r="44" spans="4:14" ht="15.75" customHeight="1" x14ac:dyDescent="0.25">
      <c r="D44" s="1000" t="s">
        <v>46</v>
      </c>
      <c r="E44" s="493" t="s">
        <v>47</v>
      </c>
      <c r="F44" s="494" t="s">
        <v>47</v>
      </c>
      <c r="G44" s="494" t="s">
        <v>47</v>
      </c>
      <c r="H44" s="494" t="s">
        <v>47</v>
      </c>
      <c r="I44" s="494" t="s">
        <v>47</v>
      </c>
      <c r="J44" s="494" t="s">
        <v>47</v>
      </c>
      <c r="K44" s="494" t="s">
        <v>47</v>
      </c>
      <c r="L44" s="495" t="s">
        <v>47</v>
      </c>
      <c r="M44" s="496" t="s">
        <v>47</v>
      </c>
      <c r="N44" s="497" t="s">
        <v>47</v>
      </c>
    </row>
    <row r="45" spans="4:14" ht="15" customHeight="1" thickBot="1" x14ac:dyDescent="0.3">
      <c r="D45" s="1001"/>
      <c r="E45" s="498">
        <v>2001</v>
      </c>
      <c r="F45" s="499">
        <v>2002</v>
      </c>
      <c r="G45" s="499">
        <v>2003</v>
      </c>
      <c r="H45" s="499">
        <v>2004</v>
      </c>
      <c r="I45" s="499">
        <v>2005</v>
      </c>
      <c r="J45" s="499">
        <v>2006</v>
      </c>
      <c r="K45" s="499">
        <v>2007</v>
      </c>
      <c r="L45" s="500">
        <v>2008</v>
      </c>
      <c r="M45" s="501">
        <v>2009</v>
      </c>
      <c r="N45" s="502">
        <v>2010</v>
      </c>
    </row>
    <row r="46" spans="4:14" ht="15" customHeight="1" x14ac:dyDescent="0.25">
      <c r="D46" s="43" t="s">
        <v>105</v>
      </c>
      <c r="E46" s="192">
        <v>1569</v>
      </c>
      <c r="F46" s="193">
        <v>2010</v>
      </c>
      <c r="G46" s="193">
        <v>1851</v>
      </c>
      <c r="H46" s="193">
        <v>2536</v>
      </c>
      <c r="I46" s="193">
        <v>2868</v>
      </c>
      <c r="J46" s="193">
        <v>2711</v>
      </c>
      <c r="K46" s="193">
        <v>5149</v>
      </c>
      <c r="L46" s="193">
        <v>4947</v>
      </c>
      <c r="M46" s="193">
        <v>6035</v>
      </c>
      <c r="N46" s="194">
        <v>7078</v>
      </c>
    </row>
    <row r="47" spans="4:14" ht="15" customHeight="1" x14ac:dyDescent="0.25">
      <c r="D47" s="505" t="s">
        <v>106</v>
      </c>
      <c r="E47" s="471">
        <v>91</v>
      </c>
      <c r="F47" s="472">
        <v>101</v>
      </c>
      <c r="G47" s="472">
        <v>84</v>
      </c>
      <c r="H47" s="472">
        <v>116</v>
      </c>
      <c r="I47" s="472">
        <v>129</v>
      </c>
      <c r="J47" s="472">
        <v>117</v>
      </c>
      <c r="K47" s="472">
        <v>208</v>
      </c>
      <c r="L47" s="472">
        <v>167</v>
      </c>
      <c r="M47" s="472">
        <v>228</v>
      </c>
      <c r="N47" s="473">
        <v>270</v>
      </c>
    </row>
    <row r="48" spans="4:14" ht="15" customHeight="1" x14ac:dyDescent="0.25">
      <c r="D48" s="42" t="s">
        <v>107</v>
      </c>
      <c r="E48" s="277">
        <v>215</v>
      </c>
      <c r="F48" s="198">
        <v>306</v>
      </c>
      <c r="G48" s="198">
        <v>248</v>
      </c>
      <c r="H48" s="198">
        <v>589</v>
      </c>
      <c r="I48" s="198">
        <v>468</v>
      </c>
      <c r="J48" s="198">
        <v>544</v>
      </c>
      <c r="K48" s="198">
        <v>683</v>
      </c>
      <c r="L48" s="198">
        <v>1553</v>
      </c>
      <c r="M48" s="198">
        <v>1915</v>
      </c>
      <c r="N48" s="199">
        <v>2018</v>
      </c>
    </row>
    <row r="49" spans="4:18" ht="15" customHeight="1" x14ac:dyDescent="0.25">
      <c r="D49" s="505" t="s">
        <v>108</v>
      </c>
      <c r="E49" s="471">
        <v>51</v>
      </c>
      <c r="F49" s="472">
        <v>72</v>
      </c>
      <c r="G49" s="472">
        <v>51</v>
      </c>
      <c r="H49" s="472">
        <v>87</v>
      </c>
      <c r="I49" s="472">
        <v>84</v>
      </c>
      <c r="J49" s="472">
        <v>107</v>
      </c>
      <c r="K49" s="472">
        <v>165</v>
      </c>
      <c r="L49" s="472">
        <v>124</v>
      </c>
      <c r="M49" s="472">
        <v>42</v>
      </c>
      <c r="N49" s="473">
        <v>26</v>
      </c>
    </row>
    <row r="50" spans="4:18" ht="15" customHeight="1" x14ac:dyDescent="0.25">
      <c r="D50" s="42" t="s">
        <v>109</v>
      </c>
      <c r="E50" s="277">
        <v>1330</v>
      </c>
      <c r="F50" s="198">
        <v>2221</v>
      </c>
      <c r="G50" s="198">
        <v>2123</v>
      </c>
      <c r="H50" s="198">
        <v>2960</v>
      </c>
      <c r="I50" s="198">
        <v>3359</v>
      </c>
      <c r="J50" s="198">
        <v>3596</v>
      </c>
      <c r="K50" s="198">
        <v>6489</v>
      </c>
      <c r="L50" s="198">
        <v>8495</v>
      </c>
      <c r="M50" s="198">
        <v>10786</v>
      </c>
      <c r="N50" s="199">
        <v>12350</v>
      </c>
    </row>
    <row r="51" spans="4:18" ht="15" customHeight="1" x14ac:dyDescent="0.25">
      <c r="D51" s="505" t="s">
        <v>110</v>
      </c>
      <c r="E51" s="471">
        <v>603</v>
      </c>
      <c r="F51" s="472">
        <v>848</v>
      </c>
      <c r="G51" s="472">
        <v>875</v>
      </c>
      <c r="H51" s="472">
        <v>956</v>
      </c>
      <c r="I51" s="472">
        <v>1027</v>
      </c>
      <c r="J51" s="472">
        <v>917</v>
      </c>
      <c r="K51" s="472">
        <v>1693</v>
      </c>
      <c r="L51" s="472">
        <v>1747</v>
      </c>
      <c r="M51" s="472">
        <v>1819</v>
      </c>
      <c r="N51" s="473">
        <v>1581</v>
      </c>
    </row>
    <row r="52" spans="4:18" ht="15" customHeight="1" x14ac:dyDescent="0.25">
      <c r="D52" s="42" t="s">
        <v>271</v>
      </c>
      <c r="E52" s="277">
        <v>52</v>
      </c>
      <c r="F52" s="198">
        <v>51</v>
      </c>
      <c r="G52" s="198">
        <v>53</v>
      </c>
      <c r="H52" s="198">
        <v>110</v>
      </c>
      <c r="I52" s="198">
        <v>177</v>
      </c>
      <c r="J52" s="198">
        <v>155</v>
      </c>
      <c r="K52" s="198">
        <v>157</v>
      </c>
      <c r="L52" s="198">
        <v>187</v>
      </c>
      <c r="M52" s="198">
        <v>122</v>
      </c>
      <c r="N52" s="199">
        <v>97</v>
      </c>
    </row>
    <row r="53" spans="4:18" ht="15" customHeight="1" x14ac:dyDescent="0.25">
      <c r="D53" s="505" t="s">
        <v>89</v>
      </c>
      <c r="E53" s="471">
        <v>286</v>
      </c>
      <c r="F53" s="472">
        <v>706</v>
      </c>
      <c r="G53" s="472">
        <v>678</v>
      </c>
      <c r="H53" s="472">
        <v>845</v>
      </c>
      <c r="I53" s="472">
        <v>733</v>
      </c>
      <c r="J53" s="472">
        <v>352</v>
      </c>
      <c r="K53" s="472">
        <v>1314</v>
      </c>
      <c r="L53" s="472">
        <v>660</v>
      </c>
      <c r="M53" s="472">
        <v>255</v>
      </c>
      <c r="N53" s="473">
        <v>286</v>
      </c>
    </row>
    <row r="54" spans="4:18" ht="21.75" customHeight="1" thickBot="1" x14ac:dyDescent="0.3">
      <c r="D54" s="509" t="s">
        <v>10</v>
      </c>
      <c r="E54" s="510">
        <f t="shared" ref="E54:M54" si="1">SUM(E46:E53)</f>
        <v>4197</v>
      </c>
      <c r="F54" s="511">
        <f t="shared" si="1"/>
        <v>6315</v>
      </c>
      <c r="G54" s="511">
        <f t="shared" si="1"/>
        <v>5963</v>
      </c>
      <c r="H54" s="511">
        <f t="shared" si="1"/>
        <v>8199</v>
      </c>
      <c r="I54" s="511">
        <f t="shared" si="1"/>
        <v>8845</v>
      </c>
      <c r="J54" s="511">
        <f t="shared" si="1"/>
        <v>8499</v>
      </c>
      <c r="K54" s="511">
        <f t="shared" si="1"/>
        <v>15858</v>
      </c>
      <c r="L54" s="511">
        <f t="shared" si="1"/>
        <v>17880</v>
      </c>
      <c r="M54" s="511">
        <f t="shared" si="1"/>
        <v>21202</v>
      </c>
      <c r="N54" s="512">
        <v>23706</v>
      </c>
    </row>
    <row r="55" spans="4:18" ht="18.75" customHeight="1" x14ac:dyDescent="0.25">
      <c r="D55" s="13" t="s">
        <v>96</v>
      </c>
      <c r="E55" s="14"/>
      <c r="F55" s="14"/>
      <c r="G55" s="14"/>
      <c r="H55" s="14"/>
      <c r="I55" s="14"/>
      <c r="J55" s="14"/>
      <c r="K55" s="14"/>
    </row>
    <row r="56" spans="4:18" ht="18.75" customHeight="1" x14ac:dyDescent="0.25">
      <c r="D56" s="45"/>
      <c r="E56" s="45"/>
      <c r="F56" s="45"/>
      <c r="G56" s="45"/>
      <c r="H56" s="45"/>
      <c r="I56" s="45"/>
    </row>
    <row r="57" spans="4:18" ht="15" customHeight="1" x14ac:dyDescent="0.25">
      <c r="D57" t="s">
        <v>114</v>
      </c>
    </row>
    <row r="58" spans="4:18" ht="16.5" customHeight="1" x14ac:dyDescent="0.3">
      <c r="D58" s="1006" t="s">
        <v>192</v>
      </c>
      <c r="E58" s="1006"/>
      <c r="F58" s="1006"/>
      <c r="G58" s="1006"/>
      <c r="H58" s="1006"/>
      <c r="I58" s="1006"/>
      <c r="J58" s="1006"/>
      <c r="K58" s="1006"/>
      <c r="L58" s="1006"/>
      <c r="M58" s="1006"/>
      <c r="N58" s="1006"/>
      <c r="O58" s="47"/>
      <c r="P58" s="47"/>
      <c r="Q58" s="47"/>
      <c r="R58" s="56"/>
    </row>
    <row r="59" spans="4:18" ht="14.25" customHeight="1" x14ac:dyDescent="0.3">
      <c r="D59" s="1006" t="s">
        <v>115</v>
      </c>
      <c r="E59" s="1006"/>
      <c r="F59" s="1006"/>
      <c r="G59" s="1006"/>
      <c r="H59" s="1006"/>
      <c r="I59" s="1006"/>
      <c r="J59" s="1006"/>
      <c r="K59" s="1006"/>
      <c r="L59" s="1006"/>
      <c r="M59" s="1006"/>
      <c r="N59" s="1006"/>
      <c r="O59" s="47"/>
      <c r="P59" s="47"/>
      <c r="Q59" s="47"/>
      <c r="R59" s="56"/>
    </row>
    <row r="60" spans="4:18" ht="4.5" customHeight="1" thickBot="1" x14ac:dyDescent="0.3"/>
    <row r="61" spans="4:18" ht="39.75" customHeight="1" thickBot="1" x14ac:dyDescent="0.3">
      <c r="D61" s="504" t="s">
        <v>46</v>
      </c>
      <c r="E61" s="455" t="s">
        <v>63</v>
      </c>
      <c r="F61" s="456" t="s">
        <v>64</v>
      </c>
      <c r="G61" s="456" t="s">
        <v>65</v>
      </c>
      <c r="H61" s="456" t="s">
        <v>66</v>
      </c>
      <c r="I61" s="456" t="s">
        <v>67</v>
      </c>
      <c r="J61" s="456" t="s">
        <v>68</v>
      </c>
      <c r="K61" s="456" t="s">
        <v>69</v>
      </c>
      <c r="L61" s="456" t="s">
        <v>270</v>
      </c>
      <c r="M61" s="457" t="s">
        <v>388</v>
      </c>
      <c r="N61" s="19"/>
      <c r="O61" s="19"/>
      <c r="P61" s="19"/>
      <c r="Q61" s="19"/>
    </row>
    <row r="62" spans="4:18" ht="15" customHeight="1" x14ac:dyDescent="0.25">
      <c r="D62" s="76" t="s">
        <v>105</v>
      </c>
      <c r="E62" s="255">
        <f t="shared" ref="E62:M62" si="2">(F14-E14)/E14</f>
        <v>0.28107074569789675</v>
      </c>
      <c r="F62" s="256">
        <f t="shared" si="2"/>
        <v>-7.9104477611940296E-2</v>
      </c>
      <c r="G62" s="256">
        <f t="shared" si="2"/>
        <v>0.37007023230686115</v>
      </c>
      <c r="H62" s="256">
        <f t="shared" si="2"/>
        <v>0.1309148264984227</v>
      </c>
      <c r="I62" s="256">
        <f t="shared" si="2"/>
        <v>-5.4741980474198045E-2</v>
      </c>
      <c r="J62" s="256">
        <f t="shared" si="2"/>
        <v>0.89929915160457397</v>
      </c>
      <c r="K62" s="256">
        <f t="shared" si="2"/>
        <v>-3.9230918624975721E-2</v>
      </c>
      <c r="L62" s="256">
        <f t="shared" si="2"/>
        <v>0.21993127147766323</v>
      </c>
      <c r="M62" s="257">
        <f t="shared" si="2"/>
        <v>0.1728251864125932</v>
      </c>
      <c r="N62" s="54"/>
      <c r="O62" s="54"/>
      <c r="P62" s="54"/>
      <c r="Q62" s="54"/>
    </row>
    <row r="63" spans="4:18" ht="15" customHeight="1" x14ac:dyDescent="0.25">
      <c r="D63" s="547" t="s">
        <v>106</v>
      </c>
      <c r="E63" s="555">
        <f t="shared" ref="E63:L70" si="3">(F15-E15)/E15</f>
        <v>0.10989010989010989</v>
      </c>
      <c r="F63" s="556">
        <f t="shared" si="3"/>
        <v>-0.16831683168316833</v>
      </c>
      <c r="G63" s="556">
        <f t="shared" si="3"/>
        <v>0.38095238095238093</v>
      </c>
      <c r="H63" s="556">
        <f t="shared" si="3"/>
        <v>0.11206896551724138</v>
      </c>
      <c r="I63" s="556">
        <f t="shared" si="3"/>
        <v>-9.3023255813953487E-2</v>
      </c>
      <c r="J63" s="556">
        <f t="shared" si="3"/>
        <v>0.77777777777777779</v>
      </c>
      <c r="K63" s="556">
        <f t="shared" si="3"/>
        <v>-0.19711538461538461</v>
      </c>
      <c r="L63" s="556">
        <f t="shared" si="3"/>
        <v>0.3652694610778443</v>
      </c>
      <c r="M63" s="557">
        <f t="shared" ref="M63:M69" si="4">(N15-M15)/M15</f>
        <v>0.18421052631578946</v>
      </c>
      <c r="N63" s="54"/>
      <c r="O63" s="54"/>
      <c r="P63" s="54"/>
      <c r="Q63" s="54"/>
    </row>
    <row r="64" spans="4:18" ht="15" customHeight="1" x14ac:dyDescent="0.25">
      <c r="D64" s="77" t="s">
        <v>107</v>
      </c>
      <c r="E64" s="252">
        <f t="shared" si="3"/>
        <v>0.42325581395348838</v>
      </c>
      <c r="F64" s="253">
        <f t="shared" si="3"/>
        <v>-0.18954248366013071</v>
      </c>
      <c r="G64" s="253">
        <f t="shared" si="3"/>
        <v>1.375</v>
      </c>
      <c r="H64" s="253">
        <f t="shared" si="3"/>
        <v>-0.20543293718166383</v>
      </c>
      <c r="I64" s="253">
        <f t="shared" si="3"/>
        <v>0.1623931623931624</v>
      </c>
      <c r="J64" s="253">
        <f t="shared" si="3"/>
        <v>0.25551470588235292</v>
      </c>
      <c r="K64" s="253">
        <f t="shared" si="3"/>
        <v>1.273792093704246</v>
      </c>
      <c r="L64" s="253">
        <f t="shared" si="3"/>
        <v>0.23309723116548617</v>
      </c>
      <c r="M64" s="254">
        <f t="shared" si="4"/>
        <v>5.3785900783289819E-2</v>
      </c>
      <c r="N64" s="54"/>
      <c r="O64" s="54"/>
      <c r="P64" s="54"/>
      <c r="Q64" s="54"/>
    </row>
    <row r="65" spans="4:18" ht="15" customHeight="1" x14ac:dyDescent="0.25">
      <c r="D65" s="547" t="s">
        <v>108</v>
      </c>
      <c r="E65" s="555">
        <f t="shared" si="3"/>
        <v>0.41176470588235292</v>
      </c>
      <c r="F65" s="556">
        <f t="shared" si="3"/>
        <v>-0.29166666666666669</v>
      </c>
      <c r="G65" s="556">
        <f t="shared" si="3"/>
        <v>0.70588235294117652</v>
      </c>
      <c r="H65" s="556">
        <f t="shared" si="3"/>
        <v>-3.4482758620689655E-2</v>
      </c>
      <c r="I65" s="556">
        <f t="shared" si="3"/>
        <v>0.27380952380952384</v>
      </c>
      <c r="J65" s="556">
        <f t="shared" si="3"/>
        <v>0.54205607476635509</v>
      </c>
      <c r="K65" s="556">
        <f t="shared" si="3"/>
        <v>-0.24848484848484848</v>
      </c>
      <c r="L65" s="556">
        <f t="shared" si="3"/>
        <v>-0.66129032258064513</v>
      </c>
      <c r="M65" s="557">
        <f t="shared" si="4"/>
        <v>-0.38095238095238093</v>
      </c>
      <c r="N65" s="54"/>
      <c r="O65" s="54"/>
      <c r="P65" s="54"/>
      <c r="Q65" s="54"/>
    </row>
    <row r="66" spans="4:18" ht="15" customHeight="1" x14ac:dyDescent="0.25">
      <c r="D66" s="77" t="s">
        <v>109</v>
      </c>
      <c r="E66" s="252">
        <f t="shared" si="3"/>
        <v>0.66992481203007515</v>
      </c>
      <c r="F66" s="253">
        <f t="shared" si="3"/>
        <v>-4.4124268347591172E-2</v>
      </c>
      <c r="G66" s="253">
        <f t="shared" si="3"/>
        <v>0.39425341497880356</v>
      </c>
      <c r="H66" s="253">
        <f t="shared" si="3"/>
        <v>0.13479729729729731</v>
      </c>
      <c r="I66" s="253">
        <f t="shared" si="3"/>
        <v>7.0556713307532007E-2</v>
      </c>
      <c r="J66" s="253">
        <f t="shared" si="3"/>
        <v>0.80450500556173521</v>
      </c>
      <c r="K66" s="253">
        <f t="shared" si="3"/>
        <v>0.30913854214825087</v>
      </c>
      <c r="L66" s="253">
        <f t="shared" si="3"/>
        <v>0.26968805179517363</v>
      </c>
      <c r="M66" s="254">
        <f t="shared" si="4"/>
        <v>0.1450027813832746</v>
      </c>
      <c r="N66" s="54"/>
      <c r="O66" s="54"/>
      <c r="P66" s="54"/>
      <c r="Q66" s="54"/>
    </row>
    <row r="67" spans="4:18" ht="15" customHeight="1" x14ac:dyDescent="0.25">
      <c r="D67" s="547" t="s">
        <v>110</v>
      </c>
      <c r="E67" s="555">
        <f t="shared" si="3"/>
        <v>0.40630182421227196</v>
      </c>
      <c r="F67" s="556">
        <f t="shared" si="3"/>
        <v>3.1839622641509434E-2</v>
      </c>
      <c r="G67" s="556">
        <f t="shared" si="3"/>
        <v>9.2571428571428568E-2</v>
      </c>
      <c r="H67" s="556">
        <f t="shared" si="3"/>
        <v>7.4267782426778242E-2</v>
      </c>
      <c r="I67" s="556">
        <f t="shared" si="3"/>
        <v>-0.10710808179162609</v>
      </c>
      <c r="J67" s="556">
        <f t="shared" si="3"/>
        <v>0.84623773173391492</v>
      </c>
      <c r="K67" s="556">
        <f t="shared" si="3"/>
        <v>3.1896042528056702E-2</v>
      </c>
      <c r="L67" s="556">
        <f t="shared" si="3"/>
        <v>4.1213508872352603E-2</v>
      </c>
      <c r="M67" s="557">
        <f t="shared" si="4"/>
        <v>-0.13084112149532709</v>
      </c>
      <c r="N67" s="54"/>
      <c r="O67" s="54"/>
      <c r="P67" s="54"/>
      <c r="Q67" s="54"/>
    </row>
    <row r="68" spans="4:18" ht="15" customHeight="1" x14ac:dyDescent="0.25">
      <c r="D68" s="77" t="s">
        <v>111</v>
      </c>
      <c r="E68" s="252">
        <f t="shared" si="3"/>
        <v>-1.9230769230769232E-2</v>
      </c>
      <c r="F68" s="253">
        <f t="shared" si="3"/>
        <v>3.9215686274509803E-2</v>
      </c>
      <c r="G68" s="253">
        <f t="shared" si="3"/>
        <v>1.0754716981132075</v>
      </c>
      <c r="H68" s="253">
        <f t="shared" si="3"/>
        <v>0.60909090909090913</v>
      </c>
      <c r="I68" s="253">
        <f t="shared" si="3"/>
        <v>-0.12429378531073447</v>
      </c>
      <c r="J68" s="253">
        <f t="shared" si="3"/>
        <v>1.2903225806451613E-2</v>
      </c>
      <c r="K68" s="253">
        <f>(L20-K20)/K20</f>
        <v>0.19108280254777071</v>
      </c>
      <c r="L68" s="253">
        <f>(M20-L20)/L20</f>
        <v>-0.34759358288770054</v>
      </c>
      <c r="M68" s="254">
        <f t="shared" si="4"/>
        <v>-0.20491803278688525</v>
      </c>
      <c r="N68" s="54"/>
      <c r="O68" s="54"/>
      <c r="P68" s="54"/>
      <c r="Q68" s="54"/>
    </row>
    <row r="69" spans="4:18" ht="15" customHeight="1" x14ac:dyDescent="0.25">
      <c r="D69" s="547" t="s">
        <v>89</v>
      </c>
      <c r="E69" s="555">
        <f t="shared" si="3"/>
        <v>1.4685314685314685</v>
      </c>
      <c r="F69" s="556">
        <f>(G21-F21)/F21</f>
        <v>-3.9660056657223795E-2</v>
      </c>
      <c r="G69" s="556">
        <f t="shared" si="3"/>
        <v>0.24631268436578171</v>
      </c>
      <c r="H69" s="556">
        <f t="shared" si="3"/>
        <v>-0.13254437869822486</v>
      </c>
      <c r="I69" s="556">
        <f t="shared" si="3"/>
        <v>-0.51978171896316505</v>
      </c>
      <c r="J69" s="556">
        <f t="shared" si="3"/>
        <v>2.7329545454545454</v>
      </c>
      <c r="K69" s="556">
        <f t="shared" si="3"/>
        <v>-0.49771689497716892</v>
      </c>
      <c r="L69" s="556">
        <f t="shared" si="3"/>
        <v>-0.61363636363636365</v>
      </c>
      <c r="M69" s="557">
        <f t="shared" si="4"/>
        <v>0.12156862745098039</v>
      </c>
      <c r="N69" s="54"/>
      <c r="O69" s="54"/>
      <c r="P69" s="54"/>
      <c r="Q69" s="54"/>
    </row>
    <row r="70" spans="4:18" ht="21" customHeight="1" thickBot="1" x14ac:dyDescent="0.3">
      <c r="D70" s="571" t="s">
        <v>100</v>
      </c>
      <c r="E70" s="525">
        <f t="shared" si="3"/>
        <v>0.50464617583988558</v>
      </c>
      <c r="F70" s="526">
        <f>(G22-F22)/F22</f>
        <v>-5.57403008709422E-2</v>
      </c>
      <c r="G70" s="526">
        <f t="shared" ref="G70:M70" si="5">(H22-G22)/G22</f>
        <v>0.37497903739728322</v>
      </c>
      <c r="H70" s="526">
        <f t="shared" si="5"/>
        <v>7.8790096353213809E-2</v>
      </c>
      <c r="I70" s="526">
        <f t="shared" si="5"/>
        <v>-3.9118145845110232E-2</v>
      </c>
      <c r="J70" s="526">
        <f t="shared" si="5"/>
        <v>0.86586657253794563</v>
      </c>
      <c r="K70" s="526">
        <f t="shared" si="5"/>
        <v>0.12750662126371548</v>
      </c>
      <c r="L70" s="526">
        <f t="shared" si="5"/>
        <v>0.18579418344519016</v>
      </c>
      <c r="M70" s="527">
        <f t="shared" si="5"/>
        <v>0.11810206584284501</v>
      </c>
      <c r="N70" s="60"/>
      <c r="O70" s="60"/>
      <c r="P70" s="60"/>
      <c r="Q70" s="60"/>
    </row>
    <row r="71" spans="4:18" x14ac:dyDescent="0.25">
      <c r="D71" s="13" t="s">
        <v>96</v>
      </c>
      <c r="E71" s="14"/>
      <c r="F71" s="14"/>
      <c r="G71" s="14"/>
      <c r="H71" s="14"/>
      <c r="I71" s="14"/>
    </row>
    <row r="74" spans="4:18" ht="15" customHeight="1" x14ac:dyDescent="0.3">
      <c r="D74" s="1006" t="s">
        <v>193</v>
      </c>
      <c r="E74" s="1006"/>
      <c r="F74" s="1006"/>
      <c r="G74" s="1006"/>
      <c r="H74" s="1006"/>
      <c r="I74" s="1006"/>
      <c r="J74" s="1006"/>
      <c r="K74" s="1006"/>
      <c r="L74" s="1006"/>
      <c r="M74" s="1006"/>
      <c r="N74" s="1006"/>
      <c r="O74" s="47"/>
      <c r="P74" s="47"/>
      <c r="Q74" s="47"/>
    </row>
    <row r="75" spans="4:18" ht="14.25" customHeight="1" x14ac:dyDescent="0.3">
      <c r="D75" s="1006" t="s">
        <v>116</v>
      </c>
      <c r="E75" s="1006"/>
      <c r="F75" s="1006"/>
      <c r="G75" s="1006"/>
      <c r="H75" s="1006"/>
      <c r="I75" s="1006"/>
      <c r="J75" s="1006"/>
      <c r="K75" s="1006"/>
      <c r="L75" s="1006"/>
      <c r="M75" s="1006"/>
      <c r="N75" s="1006"/>
      <c r="O75" s="47"/>
      <c r="P75" s="47"/>
      <c r="Q75" s="47"/>
    </row>
    <row r="76" spans="4:18" ht="3.75" customHeight="1" thickBot="1" x14ac:dyDescent="0.3"/>
    <row r="77" spans="4:18" ht="18.75" customHeight="1" x14ac:dyDescent="0.25">
      <c r="D77" s="1000" t="s">
        <v>46</v>
      </c>
      <c r="E77" s="493" t="s">
        <v>47</v>
      </c>
      <c r="F77" s="494" t="s">
        <v>47</v>
      </c>
      <c r="G77" s="494" t="s">
        <v>47</v>
      </c>
      <c r="H77" s="494" t="s">
        <v>47</v>
      </c>
      <c r="I77" s="494" t="s">
        <v>47</v>
      </c>
      <c r="J77" s="494" t="s">
        <v>47</v>
      </c>
      <c r="K77" s="494" t="s">
        <v>47</v>
      </c>
      <c r="L77" s="495" t="s">
        <v>47</v>
      </c>
      <c r="M77" s="496" t="s">
        <v>47</v>
      </c>
      <c r="N77" s="497" t="s">
        <v>47</v>
      </c>
      <c r="O77" s="5"/>
      <c r="P77" s="5"/>
      <c r="Q77" s="5"/>
      <c r="R77" s="5"/>
    </row>
    <row r="78" spans="4:18" ht="16.5" thickBot="1" x14ac:dyDescent="0.3">
      <c r="D78" s="1001"/>
      <c r="E78" s="498">
        <v>2001</v>
      </c>
      <c r="F78" s="499">
        <v>2002</v>
      </c>
      <c r="G78" s="499">
        <v>2003</v>
      </c>
      <c r="H78" s="499">
        <v>2004</v>
      </c>
      <c r="I78" s="499">
        <v>2005</v>
      </c>
      <c r="J78" s="499">
        <v>2006</v>
      </c>
      <c r="K78" s="499">
        <v>2007</v>
      </c>
      <c r="L78" s="500">
        <v>2008</v>
      </c>
      <c r="M78" s="501">
        <v>2009</v>
      </c>
      <c r="N78" s="502">
        <v>2010</v>
      </c>
      <c r="O78" s="5"/>
      <c r="P78" s="5"/>
      <c r="Q78" s="5"/>
      <c r="R78" s="5"/>
    </row>
    <row r="79" spans="4:18" ht="15" customHeight="1" x14ac:dyDescent="0.25">
      <c r="D79" s="43" t="s">
        <v>105</v>
      </c>
      <c r="E79" s="255">
        <f t="shared" ref="E79:E86" si="6">E14/$E$22</f>
        <v>0.37383845604002858</v>
      </c>
      <c r="F79" s="256">
        <f>F14/$F$22</f>
        <v>0.31828978622327792</v>
      </c>
      <c r="G79" s="256">
        <f>G14/$G$22</f>
        <v>0.31041422102968302</v>
      </c>
      <c r="H79" s="256">
        <f>H14/$H$22</f>
        <v>0.30930601292840593</v>
      </c>
      <c r="I79" s="256">
        <f>I14/$I$22</f>
        <v>0.3242509892594686</v>
      </c>
      <c r="J79" s="256">
        <f>J14/$J$22</f>
        <v>0.31897870337686784</v>
      </c>
      <c r="K79" s="256">
        <f>K14/$K$22</f>
        <v>0.32469416067599949</v>
      </c>
      <c r="L79" s="256">
        <f t="shared" ref="L79:L86" si="7">L14/$L$22</f>
        <v>0.27667785234899328</v>
      </c>
      <c r="M79" s="256">
        <f>M14/$M$22</f>
        <v>0.28464295821148949</v>
      </c>
      <c r="N79" s="257">
        <f>N14/$N$22</f>
        <v>0.2985742006243145</v>
      </c>
      <c r="O79" s="54"/>
      <c r="P79" s="54"/>
      <c r="Q79" s="54"/>
      <c r="R79" s="54"/>
    </row>
    <row r="80" spans="4:18" ht="15" customHeight="1" x14ac:dyDescent="0.25">
      <c r="D80" s="505" t="s">
        <v>106</v>
      </c>
      <c r="E80" s="555">
        <f t="shared" si="6"/>
        <v>2.1682153919466287E-2</v>
      </c>
      <c r="F80" s="556">
        <f t="shared" ref="F80:F86" si="8">F15/$F$22</f>
        <v>1.5993665874901031E-2</v>
      </c>
      <c r="G80" s="556">
        <f t="shared" ref="G80:G86" si="9">G15/$G$22</f>
        <v>1.4086869025658226E-2</v>
      </c>
      <c r="H80" s="556">
        <f t="shared" ref="H80:H86" si="10">H15/$H$22</f>
        <v>1.4148066837419197E-2</v>
      </c>
      <c r="I80" s="556">
        <f t="shared" ref="I80:I86" si="11">I15/$I$22</f>
        <v>1.4584511023176936E-2</v>
      </c>
      <c r="J80" s="556">
        <f t="shared" ref="J80:J86" si="12">J15/$J$22</f>
        <v>1.3766325450052947E-2</v>
      </c>
      <c r="K80" s="556">
        <f t="shared" ref="K80:K86" si="13">K15/$K$22</f>
        <v>1.311640812208349E-2</v>
      </c>
      <c r="L80" s="556">
        <f t="shared" si="7"/>
        <v>9.3400447427293073E-3</v>
      </c>
      <c r="M80" s="556">
        <f t="shared" ref="M80:M86" si="14">M15/$M$22</f>
        <v>1.0753702480898028E-2</v>
      </c>
      <c r="N80" s="557">
        <f t="shared" ref="N80:N86" si="15">N15/$N$22</f>
        <v>1.1389521640091117E-2</v>
      </c>
      <c r="O80" s="54"/>
      <c r="P80" s="54"/>
      <c r="Q80" s="54"/>
      <c r="R80" s="54"/>
    </row>
    <row r="81" spans="4:18" ht="15" customHeight="1" x14ac:dyDescent="0.25">
      <c r="D81" s="64" t="s">
        <v>107</v>
      </c>
      <c r="E81" s="252">
        <f t="shared" si="6"/>
        <v>5.1227066952585179E-2</v>
      </c>
      <c r="F81" s="253">
        <f t="shared" si="8"/>
        <v>4.8456057007125894E-2</v>
      </c>
      <c r="G81" s="253">
        <f t="shared" si="9"/>
        <v>4.1589803790038571E-2</v>
      </c>
      <c r="H81" s="253">
        <f t="shared" si="10"/>
        <v>7.1838029027930239E-2</v>
      </c>
      <c r="I81" s="253">
        <f t="shared" si="11"/>
        <v>5.2911249293386094E-2</v>
      </c>
      <c r="J81" s="253">
        <f t="shared" si="12"/>
        <v>6.400753029768208E-2</v>
      </c>
      <c r="K81" s="253">
        <f t="shared" si="13"/>
        <v>4.3069743977802999E-2</v>
      </c>
      <c r="L81" s="253">
        <f t="shared" si="7"/>
        <v>8.6856823266219241E-2</v>
      </c>
      <c r="M81" s="253">
        <f t="shared" si="14"/>
        <v>9.0321667767191777E-2</v>
      </c>
      <c r="N81" s="254">
        <f t="shared" si="15"/>
        <v>8.5126128406310633E-2</v>
      </c>
      <c r="O81" s="54"/>
      <c r="P81" s="54"/>
      <c r="Q81" s="54"/>
      <c r="R81" s="54"/>
    </row>
    <row r="82" spans="4:18" ht="15" customHeight="1" x14ac:dyDescent="0.25">
      <c r="D82" s="505" t="s">
        <v>108</v>
      </c>
      <c r="E82" s="555">
        <f t="shared" si="6"/>
        <v>1.2151536812008578E-2</v>
      </c>
      <c r="F82" s="556">
        <f t="shared" si="8"/>
        <v>1.1401425178147269E-2</v>
      </c>
      <c r="G82" s="556">
        <f t="shared" si="9"/>
        <v>8.5527419084353521E-3</v>
      </c>
      <c r="H82" s="556">
        <f t="shared" si="10"/>
        <v>1.0611050128064398E-2</v>
      </c>
      <c r="I82" s="556">
        <f t="shared" si="11"/>
        <v>9.4968908988128879E-3</v>
      </c>
      <c r="J82" s="556">
        <f t="shared" si="12"/>
        <v>1.2589716437227909E-2</v>
      </c>
      <c r="K82" s="556">
        <f t="shared" si="13"/>
        <v>1.0404842981460462E-2</v>
      </c>
      <c r="L82" s="556">
        <f t="shared" si="7"/>
        <v>6.9351230425055924E-3</v>
      </c>
      <c r="M82" s="556">
        <f t="shared" si="14"/>
        <v>1.9809451938496369E-3</v>
      </c>
      <c r="N82" s="557">
        <f t="shared" si="15"/>
        <v>1.0967687505272926E-3</v>
      </c>
      <c r="O82" s="54"/>
      <c r="P82" s="54"/>
      <c r="Q82" s="54"/>
      <c r="R82" s="54"/>
    </row>
    <row r="83" spans="4:18" ht="15" customHeight="1" x14ac:dyDescent="0.25">
      <c r="D83" s="42" t="s">
        <v>109</v>
      </c>
      <c r="E83" s="252">
        <f t="shared" si="6"/>
        <v>0.31689301882296877</v>
      </c>
      <c r="F83" s="253">
        <f t="shared" si="8"/>
        <v>0.35170229612034837</v>
      </c>
      <c r="G83" s="253">
        <f t="shared" si="9"/>
        <v>0.35602884454133826</v>
      </c>
      <c r="H83" s="253">
        <f t="shared" si="10"/>
        <v>0.36101963654104158</v>
      </c>
      <c r="I83" s="253">
        <f t="shared" si="11"/>
        <v>0.37976257772752969</v>
      </c>
      <c r="J83" s="253">
        <f t="shared" si="12"/>
        <v>0.42310860101188374</v>
      </c>
      <c r="K83" s="253">
        <f t="shared" si="13"/>
        <v>0.40919409761634506</v>
      </c>
      <c r="L83" s="253">
        <f t="shared" si="7"/>
        <v>0.47511185682326623</v>
      </c>
      <c r="M83" s="253">
        <f t="shared" si="14"/>
        <v>0.5087255919252901</v>
      </c>
      <c r="N83" s="254">
        <f t="shared" si="15"/>
        <v>0.52096515650046404</v>
      </c>
      <c r="O83" s="54"/>
      <c r="P83" s="54"/>
      <c r="Q83" s="54"/>
      <c r="R83" s="54"/>
    </row>
    <row r="84" spans="4:18" ht="15" customHeight="1" x14ac:dyDescent="0.25">
      <c r="D84" s="505" t="s">
        <v>110</v>
      </c>
      <c r="E84" s="555">
        <f t="shared" si="6"/>
        <v>0.14367405289492494</v>
      </c>
      <c r="F84" s="556">
        <f t="shared" si="8"/>
        <v>0.13428345209817893</v>
      </c>
      <c r="G84" s="556">
        <f t="shared" si="9"/>
        <v>0.14673821901727319</v>
      </c>
      <c r="H84" s="556">
        <f t="shared" si="10"/>
        <v>0.11659958531528235</v>
      </c>
      <c r="I84" s="556">
        <f t="shared" si="11"/>
        <v>0.11611079706048615</v>
      </c>
      <c r="J84" s="556">
        <f t="shared" si="12"/>
        <v>0.10789504647605601</v>
      </c>
      <c r="K84" s="556">
        <f t="shared" si="13"/>
        <v>0.10675999495522764</v>
      </c>
      <c r="L84" s="556">
        <f t="shared" si="7"/>
        <v>9.7706935123042502E-2</v>
      </c>
      <c r="M84" s="556">
        <f t="shared" si="14"/>
        <v>8.5793793038392602E-2</v>
      </c>
      <c r="N84" s="557">
        <f t="shared" si="15"/>
        <v>6.6691976714755755E-2</v>
      </c>
      <c r="O84" s="54"/>
      <c r="P84" s="54"/>
      <c r="Q84" s="54"/>
      <c r="R84" s="54"/>
    </row>
    <row r="85" spans="4:18" ht="15" customHeight="1" x14ac:dyDescent="0.25">
      <c r="D85" s="42" t="s">
        <v>111</v>
      </c>
      <c r="E85" s="252">
        <f t="shared" si="6"/>
        <v>1.2389802239695021E-2</v>
      </c>
      <c r="F85" s="253">
        <f t="shared" si="8"/>
        <v>8.076009501187649E-3</v>
      </c>
      <c r="G85" s="253">
        <f t="shared" si="9"/>
        <v>8.8881435519034043E-3</v>
      </c>
      <c r="H85" s="253">
        <f t="shared" si="10"/>
        <v>1.3416270276863032E-2</v>
      </c>
      <c r="I85" s="253">
        <f t="shared" si="11"/>
        <v>2.0011305822498587E-2</v>
      </c>
      <c r="J85" s="253">
        <f t="shared" si="12"/>
        <v>1.8237439698788091E-2</v>
      </c>
      <c r="K85" s="253">
        <f t="shared" si="13"/>
        <v>9.9003657459957126E-3</v>
      </c>
      <c r="L85" s="253">
        <f t="shared" si="7"/>
        <v>1.0458612975391499E-2</v>
      </c>
      <c r="M85" s="253">
        <f t="shared" si="14"/>
        <v>5.7541741345156121E-3</v>
      </c>
      <c r="N85" s="254">
        <f t="shared" si="15"/>
        <v>4.0917911077364378E-3</v>
      </c>
      <c r="O85" s="54"/>
      <c r="P85" s="54"/>
      <c r="Q85" s="54"/>
      <c r="R85" s="54"/>
    </row>
    <row r="86" spans="4:18" ht="15" customHeight="1" x14ac:dyDescent="0.25">
      <c r="D86" s="505" t="s">
        <v>89</v>
      </c>
      <c r="E86" s="555">
        <f t="shared" si="6"/>
        <v>6.8143912318322605E-2</v>
      </c>
      <c r="F86" s="556">
        <f t="shared" si="8"/>
        <v>0.11179730799683293</v>
      </c>
      <c r="G86" s="556">
        <f t="shared" si="9"/>
        <v>0.11370115713566996</v>
      </c>
      <c r="H86" s="556">
        <f t="shared" si="10"/>
        <v>0.10306134894499329</v>
      </c>
      <c r="I86" s="556">
        <f t="shared" si="11"/>
        <v>8.2871678914641034E-2</v>
      </c>
      <c r="J86" s="556">
        <f t="shared" si="12"/>
        <v>4.1416637251441346E-2</v>
      </c>
      <c r="K86" s="556">
        <f t="shared" si="13"/>
        <v>8.2860385925085128E-2</v>
      </c>
      <c r="L86" s="556">
        <f t="shared" si="7"/>
        <v>3.6912751677852351E-2</v>
      </c>
      <c r="M86" s="556">
        <f t="shared" si="14"/>
        <v>1.2027167248372795E-2</v>
      </c>
      <c r="N86" s="557">
        <f t="shared" si="15"/>
        <v>1.2064456255800219E-2</v>
      </c>
      <c r="O86" s="54"/>
      <c r="P86" s="54"/>
      <c r="Q86" s="54"/>
      <c r="R86" s="54"/>
    </row>
    <row r="87" spans="4:18" ht="19.5" customHeight="1" thickBot="1" x14ac:dyDescent="0.3">
      <c r="D87" s="537" t="s">
        <v>10</v>
      </c>
      <c r="E87" s="522">
        <f t="shared" ref="E87:K87" si="16">SUM(E79:E86)</f>
        <v>1</v>
      </c>
      <c r="F87" s="523">
        <f t="shared" si="16"/>
        <v>1</v>
      </c>
      <c r="G87" s="523">
        <f t="shared" si="16"/>
        <v>1</v>
      </c>
      <c r="H87" s="523">
        <f t="shared" si="16"/>
        <v>1</v>
      </c>
      <c r="I87" s="523">
        <f t="shared" si="16"/>
        <v>1</v>
      </c>
      <c r="J87" s="523">
        <f t="shared" si="16"/>
        <v>1</v>
      </c>
      <c r="K87" s="523">
        <f t="shared" si="16"/>
        <v>1</v>
      </c>
      <c r="L87" s="523">
        <f>SUM(L79:L86)</f>
        <v>1</v>
      </c>
      <c r="M87" s="523">
        <f>SUM(M79:M86)</f>
        <v>1</v>
      </c>
      <c r="N87" s="524">
        <f>SUM(N79:N86)</f>
        <v>1</v>
      </c>
      <c r="O87" s="65"/>
      <c r="P87" s="65"/>
      <c r="Q87" s="65"/>
      <c r="R87" s="65"/>
    </row>
    <row r="88" spans="4:18" s="56" customFormat="1" ht="15" customHeight="1" x14ac:dyDescent="0.25">
      <c r="D88" s="13" t="s">
        <v>96</v>
      </c>
      <c r="E88" s="14"/>
      <c r="F88" s="14"/>
      <c r="G88" s="14"/>
      <c r="H88" s="14"/>
      <c r="I88" s="14"/>
      <c r="J88" s="65"/>
      <c r="K88" s="65"/>
      <c r="L88" s="65"/>
      <c r="M88" s="65"/>
      <c r="N88" s="65"/>
      <c r="O88" s="65"/>
      <c r="P88" s="65"/>
      <c r="Q88" s="65"/>
      <c r="R88" s="65"/>
    </row>
    <row r="91" spans="4:18" ht="23.25" customHeight="1" x14ac:dyDescent="0.3">
      <c r="D91" s="967" t="s">
        <v>117</v>
      </c>
      <c r="E91" s="967"/>
      <c r="F91" s="967"/>
      <c r="G91" s="967"/>
      <c r="H91" s="967"/>
      <c r="I91" s="967"/>
      <c r="J91" s="967"/>
      <c r="K91" s="967"/>
      <c r="L91" s="967"/>
      <c r="M91" s="967"/>
      <c r="N91" s="967"/>
      <c r="O91" s="47"/>
      <c r="P91" s="47"/>
      <c r="Q91" s="47"/>
    </row>
    <row r="92" spans="4:18" ht="3" customHeight="1" x14ac:dyDescent="0.25"/>
    <row r="98" spans="4:17" x14ac:dyDescent="0.25">
      <c r="D98" s="999"/>
      <c r="E98" s="999"/>
      <c r="F98" s="999"/>
      <c r="G98" s="999"/>
      <c r="H98" s="999"/>
      <c r="I98" s="999"/>
    </row>
    <row r="105" spans="4:17" ht="21.75" customHeight="1" x14ac:dyDescent="0.3">
      <c r="D105" s="967" t="s">
        <v>117</v>
      </c>
      <c r="E105" s="967"/>
      <c r="F105" s="967"/>
      <c r="G105" s="967"/>
      <c r="H105" s="967"/>
      <c r="I105" s="967"/>
      <c r="J105" s="967"/>
      <c r="K105" s="967"/>
      <c r="L105" s="967"/>
      <c r="M105" s="967"/>
      <c r="N105" s="967"/>
      <c r="O105" s="47"/>
      <c r="P105" s="47"/>
      <c r="Q105" s="47"/>
    </row>
    <row r="106" spans="4:17" ht="6" customHeight="1" x14ac:dyDescent="0.25"/>
    <row r="112" spans="4:17" x14ac:dyDescent="0.25">
      <c r="D112" s="999"/>
      <c r="E112" s="999"/>
      <c r="F112" s="999"/>
      <c r="G112" s="999"/>
      <c r="H112" s="999"/>
      <c r="I112" s="999"/>
    </row>
    <row r="117" spans="4:17" x14ac:dyDescent="0.25">
      <c r="D117" s="14"/>
      <c r="E117" s="14"/>
      <c r="F117" s="14"/>
      <c r="G117" s="14"/>
      <c r="H117" s="14"/>
      <c r="I117" s="14"/>
    </row>
    <row r="118" spans="4:17" ht="16.5" customHeight="1" x14ac:dyDescent="0.25"/>
    <row r="119" spans="4:17" ht="21" customHeight="1" x14ac:dyDescent="0.3">
      <c r="D119" s="967" t="s">
        <v>117</v>
      </c>
      <c r="E119" s="967"/>
      <c r="F119" s="967"/>
      <c r="G119" s="967"/>
      <c r="H119" s="967"/>
      <c r="I119" s="967"/>
      <c r="J119" s="967"/>
      <c r="K119" s="967"/>
      <c r="L119" s="967"/>
      <c r="M119" s="967"/>
      <c r="N119" s="967"/>
      <c r="O119" s="47"/>
      <c r="P119" s="47"/>
      <c r="Q119" s="47"/>
    </row>
    <row r="120" spans="4:17" ht="3.75" customHeight="1" x14ac:dyDescent="0.25"/>
    <row r="132" spans="4:17" ht="19.5" x14ac:dyDescent="0.3">
      <c r="D132" s="967" t="s">
        <v>117</v>
      </c>
      <c r="E132" s="967"/>
      <c r="F132" s="967"/>
      <c r="G132" s="967"/>
      <c r="H132" s="967"/>
      <c r="I132" s="967"/>
      <c r="J132" s="967"/>
      <c r="K132" s="967"/>
      <c r="L132" s="967"/>
      <c r="M132" s="967"/>
      <c r="N132" s="967"/>
      <c r="O132" s="47"/>
      <c r="P132" s="47"/>
      <c r="Q132" s="47"/>
    </row>
    <row r="133" spans="4:17" ht="3.75" customHeight="1" x14ac:dyDescent="0.25"/>
    <row r="145" spans="6:11" ht="9.75" customHeight="1" x14ac:dyDescent="0.25"/>
    <row r="147" spans="6:11" x14ac:dyDescent="0.25">
      <c r="F147" s="416"/>
      <c r="G147" s="416"/>
      <c r="H147" s="968" t="s">
        <v>40</v>
      </c>
      <c r="I147" s="968"/>
    </row>
    <row r="148" spans="6:11" x14ac:dyDescent="0.25">
      <c r="F148" s="416"/>
      <c r="G148" s="416"/>
      <c r="H148" s="968" t="s">
        <v>42</v>
      </c>
      <c r="I148" s="968"/>
      <c r="J148" s="968"/>
      <c r="K148" s="968"/>
    </row>
    <row r="149" spans="6:11" x14ac:dyDescent="0.25">
      <c r="F149" s="416"/>
      <c r="G149" s="416"/>
      <c r="H149" s="968" t="s">
        <v>103</v>
      </c>
      <c r="I149" s="968"/>
      <c r="J149" s="968"/>
      <c r="K149" s="968"/>
    </row>
  </sheetData>
  <sheetProtection password="EE7B" sheet="1" objects="1" scenarios="1"/>
  <mergeCells count="32">
    <mergeCell ref="D42:N42"/>
    <mergeCell ref="D58:N58"/>
    <mergeCell ref="D59:N59"/>
    <mergeCell ref="D74:N74"/>
    <mergeCell ref="D75:N75"/>
    <mergeCell ref="D132:N132"/>
    <mergeCell ref="D98:I98"/>
    <mergeCell ref="D91:N91"/>
    <mergeCell ref="D44:D45"/>
    <mergeCell ref="B13:C13"/>
    <mergeCell ref="B14:C14"/>
    <mergeCell ref="D8:L8"/>
    <mergeCell ref="B15:C15"/>
    <mergeCell ref="D12:D13"/>
    <mergeCell ref="D28:D29"/>
    <mergeCell ref="D26:N26"/>
    <mergeCell ref="D34:N34"/>
    <mergeCell ref="D24:I24"/>
    <mergeCell ref="D77:D78"/>
    <mergeCell ref="D119:N119"/>
    <mergeCell ref="D105:N105"/>
    <mergeCell ref="D5:N5"/>
    <mergeCell ref="D6:N6"/>
    <mergeCell ref="D7:N7"/>
    <mergeCell ref="D9:N9"/>
    <mergeCell ref="D10:N10"/>
    <mergeCell ref="H148:I148"/>
    <mergeCell ref="J148:K148"/>
    <mergeCell ref="H149:I149"/>
    <mergeCell ref="J149:K149"/>
    <mergeCell ref="H147:I147"/>
    <mergeCell ref="D112:I112"/>
  </mergeCells>
  <hyperlinks>
    <hyperlink ref="B13:C13" location="'INÍCIO '!A1" display="INÍCIO"/>
    <hyperlink ref="B14:C14" location="'INDICES RONDÔNIA'!A1" display="AVANÇAR &gt;&gt;"/>
    <hyperlink ref="B15:C15" location="'COND. ENV. EM ACID. COM VÍTIMAS'!A1" display="&lt;&lt; VOLTAR"/>
    <hyperlink ref="G147:H147" location="'INÍCIO '!A1" display="INÍCIO"/>
    <hyperlink ref="H148:K148" location="'INDICES RONDÔNIA'!A1" display="AVANÇAR &gt;&gt;"/>
    <hyperlink ref="H149:K149" location="'COND. ENV. EM ACID. COM VÍTIMAS'!A1" display="&lt;&lt; VOLTAR"/>
  </hyperlinks>
  <printOptions horizontalCentered="1"/>
  <pageMargins left="0.31" right="0.35" top="0.78740157480314965" bottom="0.78740157480314965" header="0.31496062992125984" footer="0.31496062992125984"/>
  <pageSetup paperSize="9" scale="92" orientation="portrait" r:id="rId1"/>
  <rowBreaks count="2" manualBreakCount="2">
    <brk id="39" min="3" max="14" man="1"/>
    <brk id="89" min="3"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U133"/>
  <sheetViews>
    <sheetView showGridLines="0" showRowColHeaders="0" topLeftCell="A117" zoomScaleNormal="100" workbookViewId="0">
      <selection activeCell="D132" sqref="D132:M132"/>
    </sheetView>
  </sheetViews>
  <sheetFormatPr baseColWidth="10" defaultRowHeight="15" x14ac:dyDescent="0.25"/>
  <cols>
    <col min="1" max="1" width="10.140625" customWidth="1"/>
    <col min="2" max="2" width="13.42578125" customWidth="1"/>
    <col min="3" max="3" width="16.85546875" customWidth="1"/>
    <col min="4" max="4" width="10.5703125" customWidth="1"/>
    <col min="5" max="14" width="8.5703125" customWidth="1"/>
    <col min="15" max="18" width="9.85546875" customWidth="1"/>
    <col min="19" max="256" width="9.140625" customWidth="1"/>
  </cols>
  <sheetData>
    <row r="2" spans="2:21" ht="15.75" thickBot="1" x14ac:dyDescent="0.3"/>
    <row r="3" spans="2:21" ht="15.75" customHeight="1" x14ac:dyDescent="0.25">
      <c r="C3" s="116"/>
      <c r="D3" s="608"/>
      <c r="E3" s="609"/>
      <c r="F3" s="609"/>
      <c r="G3" s="609"/>
      <c r="H3" s="609"/>
      <c r="I3" s="609"/>
      <c r="J3" s="609"/>
      <c r="K3" s="609"/>
      <c r="L3" s="617"/>
      <c r="M3" s="116"/>
      <c r="N3" s="116"/>
      <c r="O3" s="84"/>
      <c r="P3" s="86"/>
      <c r="Q3" s="86"/>
      <c r="R3" s="86"/>
      <c r="S3" s="86"/>
      <c r="T3" s="86"/>
      <c r="U3" s="86"/>
    </row>
    <row r="4" spans="2:21" ht="15.75" customHeight="1" x14ac:dyDescent="0.25">
      <c r="C4" s="284"/>
      <c r="D4" s="1036" t="s">
        <v>38</v>
      </c>
      <c r="E4" s="1037"/>
      <c r="F4" s="1037"/>
      <c r="G4" s="1037"/>
      <c r="H4" s="1037"/>
      <c r="I4" s="1037"/>
      <c r="J4" s="1037"/>
      <c r="K4" s="1037"/>
      <c r="L4" s="1038"/>
      <c r="M4" s="284"/>
      <c r="N4" s="284"/>
      <c r="O4" s="84"/>
      <c r="P4" s="86"/>
      <c r="Q4" s="86"/>
      <c r="R4" s="86"/>
      <c r="S4" s="86"/>
      <c r="T4" s="86"/>
      <c r="U4" s="86"/>
    </row>
    <row r="5" spans="2:21" ht="15.75" customHeight="1" x14ac:dyDescent="0.25">
      <c r="C5" s="284"/>
      <c r="D5" s="1036" t="s">
        <v>39</v>
      </c>
      <c r="E5" s="1037"/>
      <c r="F5" s="1037"/>
      <c r="G5" s="1037"/>
      <c r="H5" s="1037"/>
      <c r="I5" s="1037"/>
      <c r="J5" s="1037"/>
      <c r="K5" s="1037"/>
      <c r="L5" s="1038"/>
      <c r="M5" s="284"/>
      <c r="N5" s="284"/>
      <c r="O5" s="84"/>
      <c r="P5" s="86"/>
      <c r="Q5" s="86"/>
      <c r="R5" s="86"/>
      <c r="S5" s="86"/>
      <c r="T5" s="86"/>
      <c r="U5" s="86"/>
    </row>
    <row r="6" spans="2:21" ht="15.75" customHeight="1" x14ac:dyDescent="0.25">
      <c r="C6" s="284"/>
      <c r="D6" s="1036" t="s">
        <v>41</v>
      </c>
      <c r="E6" s="1037"/>
      <c r="F6" s="1037"/>
      <c r="G6" s="1037"/>
      <c r="H6" s="1037"/>
      <c r="I6" s="1037"/>
      <c r="J6" s="1037"/>
      <c r="K6" s="1037"/>
      <c r="L6" s="1038"/>
      <c r="M6" s="284"/>
      <c r="N6" s="284"/>
      <c r="O6" s="84"/>
      <c r="P6" s="86"/>
      <c r="Q6" s="86"/>
      <c r="R6" s="86"/>
      <c r="S6" s="86"/>
      <c r="T6" s="86"/>
      <c r="U6" s="86"/>
    </row>
    <row r="7" spans="2:21" ht="17.25" customHeight="1" x14ac:dyDescent="0.25">
      <c r="C7" s="285"/>
      <c r="D7" s="610"/>
      <c r="E7" s="611"/>
      <c r="F7" s="611"/>
      <c r="G7" s="611"/>
      <c r="H7" s="611"/>
      <c r="I7" s="611"/>
      <c r="J7" s="611"/>
      <c r="K7" s="611"/>
      <c r="L7" s="618"/>
      <c r="M7" s="287"/>
      <c r="N7" s="287"/>
      <c r="O7" s="84"/>
      <c r="P7" s="86"/>
      <c r="Q7" s="86"/>
      <c r="R7" s="86"/>
      <c r="S7" s="86"/>
      <c r="T7" s="86"/>
      <c r="U7" s="86"/>
    </row>
    <row r="8" spans="2:21" ht="24.75" customHeight="1" x14ac:dyDescent="0.25">
      <c r="C8" s="286"/>
      <c r="D8" s="1039" t="s">
        <v>129</v>
      </c>
      <c r="E8" s="1040"/>
      <c r="F8" s="1040"/>
      <c r="G8" s="1040"/>
      <c r="H8" s="1040"/>
      <c r="I8" s="1040"/>
      <c r="J8" s="1040"/>
      <c r="K8" s="1040"/>
      <c r="L8" s="1041"/>
      <c r="M8" s="286"/>
      <c r="N8" s="286"/>
      <c r="O8" s="84"/>
      <c r="P8" s="86"/>
      <c r="Q8" s="86"/>
      <c r="R8" s="86"/>
      <c r="S8" s="86"/>
      <c r="T8" s="86"/>
      <c r="U8" s="86"/>
    </row>
    <row r="9" spans="2:21" ht="25.5" customHeight="1" thickBot="1" x14ac:dyDescent="0.3">
      <c r="C9" s="286"/>
      <c r="D9" s="1042" t="s">
        <v>446</v>
      </c>
      <c r="E9" s="1043"/>
      <c r="F9" s="1043"/>
      <c r="G9" s="1043"/>
      <c r="H9" s="1043"/>
      <c r="I9" s="1043"/>
      <c r="J9" s="1043"/>
      <c r="K9" s="1043"/>
      <c r="L9" s="1044"/>
      <c r="M9" s="286"/>
      <c r="N9" s="286"/>
      <c r="O9" s="84"/>
      <c r="P9" s="86"/>
      <c r="Q9" s="86"/>
      <c r="R9" s="86"/>
      <c r="S9" s="86"/>
      <c r="T9" s="86"/>
      <c r="U9" s="86"/>
    </row>
    <row r="10" spans="2:21" ht="9.75" customHeight="1" x14ac:dyDescent="0.35">
      <c r="C10" s="87"/>
      <c r="D10" s="87"/>
      <c r="E10" s="87"/>
      <c r="F10" s="87"/>
      <c r="G10" s="87"/>
      <c r="H10" s="87"/>
      <c r="I10" s="87"/>
      <c r="J10" s="87"/>
      <c r="K10" s="87"/>
      <c r="L10" s="84"/>
      <c r="M10" s="84"/>
      <c r="N10" s="84"/>
      <c r="O10" s="84"/>
      <c r="P10" s="86"/>
      <c r="Q10" s="86"/>
      <c r="R10" s="86"/>
      <c r="S10" s="86"/>
      <c r="T10" s="86"/>
      <c r="U10" s="86"/>
    </row>
    <row r="11" spans="2:21" ht="23.25" customHeight="1" x14ac:dyDescent="0.25">
      <c r="C11" s="1033" t="s">
        <v>133</v>
      </c>
      <c r="D11" s="1033"/>
      <c r="E11" s="1033"/>
      <c r="F11" s="1033"/>
      <c r="G11" s="1033"/>
      <c r="H11" s="1033"/>
      <c r="I11" s="1033"/>
      <c r="J11" s="1033"/>
      <c r="K11" s="1033"/>
      <c r="L11" s="1033"/>
      <c r="M11" s="1033"/>
      <c r="N11" s="1033"/>
      <c r="O11" s="84"/>
      <c r="P11" s="86"/>
      <c r="Q11" s="86"/>
      <c r="R11" s="86"/>
      <c r="S11" s="86"/>
      <c r="T11" s="86"/>
      <c r="U11" s="86"/>
    </row>
    <row r="12" spans="2:21" ht="4.5" customHeight="1" thickBot="1" x14ac:dyDescent="0.3">
      <c r="C12" s="88"/>
      <c r="D12" s="85"/>
      <c r="L12" s="88"/>
      <c r="M12" s="88"/>
      <c r="N12" s="88"/>
      <c r="O12" s="15"/>
      <c r="P12" s="15"/>
      <c r="Q12" s="15"/>
      <c r="R12" s="15"/>
      <c r="S12" s="15"/>
      <c r="T12" s="15"/>
      <c r="U12" s="15"/>
    </row>
    <row r="13" spans="2:21" ht="21" customHeight="1" thickBot="1" x14ac:dyDescent="0.3">
      <c r="B13" s="175" t="s">
        <v>40</v>
      </c>
      <c r="C13" s="1011" t="s">
        <v>46</v>
      </c>
      <c r="D13" s="1012"/>
      <c r="E13" s="612">
        <v>2001</v>
      </c>
      <c r="F13" s="613">
        <v>2002</v>
      </c>
      <c r="G13" s="613">
        <v>2003</v>
      </c>
      <c r="H13" s="613">
        <v>2004</v>
      </c>
      <c r="I13" s="613">
        <v>2005</v>
      </c>
      <c r="J13" s="613">
        <v>2006</v>
      </c>
      <c r="K13" s="613">
        <v>2007</v>
      </c>
      <c r="L13" s="613">
        <v>2008</v>
      </c>
      <c r="M13" s="613">
        <v>2009</v>
      </c>
      <c r="N13" s="614">
        <v>2010</v>
      </c>
      <c r="O13" s="89"/>
      <c r="P13" s="89"/>
      <c r="Q13" s="89"/>
      <c r="R13" s="89"/>
      <c r="S13" s="15"/>
      <c r="T13" s="15"/>
      <c r="U13" s="15"/>
    </row>
    <row r="14" spans="2:21" ht="15.75" customHeight="1" x14ac:dyDescent="0.25">
      <c r="B14" s="413" t="s">
        <v>42</v>
      </c>
      <c r="C14" s="1013" t="s">
        <v>134</v>
      </c>
      <c r="D14" s="1014"/>
      <c r="E14" s="288">
        <v>1407886</v>
      </c>
      <c r="F14" s="289">
        <v>1431777</v>
      </c>
      <c r="G14" s="289">
        <v>1455907</v>
      </c>
      <c r="H14" s="289">
        <v>1562085</v>
      </c>
      <c r="I14" s="289">
        <v>1534594</v>
      </c>
      <c r="J14" s="289">
        <v>1562417</v>
      </c>
      <c r="K14" s="289">
        <v>1453756</v>
      </c>
      <c r="L14" s="289">
        <v>1493566</v>
      </c>
      <c r="M14" s="289">
        <v>1503928</v>
      </c>
      <c r="N14" s="290">
        <v>1535625</v>
      </c>
      <c r="O14" s="90"/>
      <c r="P14" s="90"/>
      <c r="Q14" s="90"/>
      <c r="R14" s="90"/>
      <c r="S14" s="15"/>
      <c r="T14" s="15"/>
      <c r="U14" s="15"/>
    </row>
    <row r="15" spans="2:21" ht="15.75" customHeight="1" x14ac:dyDescent="0.25">
      <c r="B15" s="169" t="s">
        <v>103</v>
      </c>
      <c r="C15" s="1009" t="s">
        <v>135</v>
      </c>
      <c r="D15" s="1010"/>
      <c r="E15" s="484">
        <v>190719</v>
      </c>
      <c r="F15" s="485">
        <v>212922</v>
      </c>
      <c r="G15" s="485">
        <v>237141</v>
      </c>
      <c r="H15" s="485">
        <v>268414</v>
      </c>
      <c r="I15" s="485">
        <v>297234</v>
      </c>
      <c r="J15" s="485">
        <v>329232</v>
      </c>
      <c r="K15" s="485">
        <v>371445</v>
      </c>
      <c r="L15" s="485">
        <v>432249</v>
      </c>
      <c r="M15" s="485">
        <v>491853</v>
      </c>
      <c r="N15" s="486">
        <v>560520</v>
      </c>
      <c r="O15" s="90"/>
      <c r="P15" s="90"/>
      <c r="Q15" s="90"/>
      <c r="R15" s="90"/>
      <c r="S15" s="15"/>
      <c r="T15" s="15"/>
      <c r="U15" s="15"/>
    </row>
    <row r="16" spans="2:21" ht="15.75" customHeight="1" x14ac:dyDescent="0.25">
      <c r="C16" s="1015" t="s">
        <v>136</v>
      </c>
      <c r="D16" s="1016"/>
      <c r="E16" s="213">
        <v>2064</v>
      </c>
      <c r="F16" s="214">
        <v>3352</v>
      </c>
      <c r="G16" s="214">
        <v>3144</v>
      </c>
      <c r="H16" s="214">
        <v>4341</v>
      </c>
      <c r="I16" s="214">
        <v>4704</v>
      </c>
      <c r="J16" s="214">
        <v>4599</v>
      </c>
      <c r="K16" s="214">
        <v>7984</v>
      </c>
      <c r="L16" s="214">
        <v>9941</v>
      </c>
      <c r="M16" s="214">
        <v>12254</v>
      </c>
      <c r="N16" s="215">
        <v>13646</v>
      </c>
      <c r="O16" s="90"/>
      <c r="P16" s="90"/>
      <c r="Q16" s="90"/>
      <c r="R16" s="90"/>
      <c r="S16" s="15"/>
      <c r="T16" s="15"/>
      <c r="U16" s="15"/>
    </row>
    <row r="17" spans="3:21" ht="15.75" customHeight="1" x14ac:dyDescent="0.25">
      <c r="C17" s="1009" t="s">
        <v>137</v>
      </c>
      <c r="D17" s="1010"/>
      <c r="E17" s="484">
        <v>131</v>
      </c>
      <c r="F17" s="485">
        <v>194</v>
      </c>
      <c r="G17" s="485">
        <v>190</v>
      </c>
      <c r="H17" s="485">
        <v>358</v>
      </c>
      <c r="I17" s="485">
        <v>327</v>
      </c>
      <c r="J17" s="485">
        <v>313</v>
      </c>
      <c r="K17" s="485">
        <v>364</v>
      </c>
      <c r="L17" s="485">
        <v>472</v>
      </c>
      <c r="M17" s="485">
        <v>420</v>
      </c>
      <c r="N17" s="486">
        <v>484</v>
      </c>
      <c r="O17" s="90"/>
      <c r="P17" s="90"/>
      <c r="Q17" s="90"/>
      <c r="R17" s="90"/>
      <c r="S17" s="15"/>
      <c r="T17" s="15"/>
      <c r="U17" s="15"/>
    </row>
    <row r="18" spans="3:21" ht="15.75" customHeight="1" x14ac:dyDescent="0.25">
      <c r="C18" s="1015" t="s">
        <v>138</v>
      </c>
      <c r="D18" s="1016"/>
      <c r="E18" s="213">
        <v>2735</v>
      </c>
      <c r="F18" s="214">
        <v>4285</v>
      </c>
      <c r="G18" s="214">
        <v>4146</v>
      </c>
      <c r="H18" s="214">
        <v>6074</v>
      </c>
      <c r="I18" s="214">
        <v>6446</v>
      </c>
      <c r="J18" s="214">
        <v>6668</v>
      </c>
      <c r="K18" s="214">
        <v>11519</v>
      </c>
      <c r="L18" s="214">
        <v>14546</v>
      </c>
      <c r="M18" s="214">
        <v>18299</v>
      </c>
      <c r="N18" s="215">
        <v>20377</v>
      </c>
      <c r="O18" s="90"/>
      <c r="P18" s="90"/>
      <c r="Q18" s="90"/>
      <c r="R18" s="90"/>
      <c r="S18" s="15"/>
      <c r="T18" s="15"/>
      <c r="U18" s="15"/>
    </row>
    <row r="19" spans="3:21" ht="15.75" customHeight="1" x14ac:dyDescent="0.25">
      <c r="C19" s="1009" t="s">
        <v>139</v>
      </c>
      <c r="D19" s="1010"/>
      <c r="E19" s="484">
        <v>269</v>
      </c>
      <c r="F19" s="485">
        <v>418</v>
      </c>
      <c r="G19" s="485">
        <v>407</v>
      </c>
      <c r="H19" s="485">
        <v>474</v>
      </c>
      <c r="I19" s="485">
        <v>513</v>
      </c>
      <c r="J19" s="485">
        <v>483</v>
      </c>
      <c r="K19" s="485">
        <v>665</v>
      </c>
      <c r="L19" s="485">
        <v>865</v>
      </c>
      <c r="M19" s="485">
        <v>1078</v>
      </c>
      <c r="N19" s="486">
        <v>1242</v>
      </c>
      <c r="O19" s="90"/>
      <c r="P19" s="90"/>
      <c r="Q19" s="90"/>
      <c r="R19" s="90"/>
      <c r="S19" s="15"/>
      <c r="T19" s="15"/>
      <c r="U19" s="15"/>
    </row>
    <row r="20" spans="3:21" ht="15.75" customHeight="1" thickBot="1" x14ac:dyDescent="0.3">
      <c r="C20" s="1019" t="s">
        <v>278</v>
      </c>
      <c r="D20" s="1020"/>
      <c r="E20" s="216">
        <v>4197</v>
      </c>
      <c r="F20" s="217">
        <v>6315</v>
      </c>
      <c r="G20" s="217">
        <v>5963</v>
      </c>
      <c r="H20" s="217">
        <v>8199</v>
      </c>
      <c r="I20" s="217">
        <v>8845</v>
      </c>
      <c r="J20" s="217">
        <v>8499</v>
      </c>
      <c r="K20" s="217">
        <v>15858</v>
      </c>
      <c r="L20" s="217">
        <v>17880</v>
      </c>
      <c r="M20" s="217">
        <v>21202</v>
      </c>
      <c r="N20" s="218">
        <v>23706</v>
      </c>
      <c r="O20" s="90"/>
      <c r="P20" s="90"/>
      <c r="Q20" s="90"/>
      <c r="R20" s="90"/>
      <c r="S20" s="15"/>
      <c r="T20" s="15"/>
      <c r="U20" s="15"/>
    </row>
    <row r="21" spans="3:21" ht="28.5" customHeight="1" x14ac:dyDescent="0.25">
      <c r="C21" s="1034" t="s">
        <v>140</v>
      </c>
      <c r="D21" s="1034"/>
      <c r="E21" s="1034"/>
      <c r="F21" s="1034"/>
      <c r="G21" s="1034"/>
      <c r="H21" s="1034"/>
      <c r="I21" s="1034"/>
      <c r="J21" s="1034"/>
      <c r="K21" s="1034"/>
      <c r="L21" s="1034"/>
      <c r="M21" s="1034"/>
      <c r="N21" s="1034"/>
      <c r="O21" s="90"/>
      <c r="P21" s="90"/>
      <c r="Q21" s="90"/>
      <c r="R21" s="90"/>
      <c r="S21" s="15"/>
      <c r="T21" s="15"/>
      <c r="U21" s="15"/>
    </row>
    <row r="22" spans="3:21" ht="15.75" customHeight="1" x14ac:dyDescent="0.25">
      <c r="C22" s="283" t="s">
        <v>391</v>
      </c>
      <c r="D22" s="91"/>
      <c r="E22" s="90"/>
      <c r="F22" s="90"/>
      <c r="G22" s="90"/>
      <c r="H22" s="90"/>
      <c r="I22" s="90"/>
      <c r="J22" s="90"/>
      <c r="K22" s="90"/>
      <c r="L22" s="90"/>
      <c r="M22" s="90"/>
      <c r="N22" s="90"/>
      <c r="O22" s="90"/>
      <c r="P22" s="90"/>
      <c r="Q22" s="90"/>
      <c r="R22" s="90"/>
      <c r="S22" s="15"/>
      <c r="T22" s="15"/>
      <c r="U22" s="15"/>
    </row>
    <row r="23" spans="3:21" ht="24" customHeight="1" x14ac:dyDescent="0.25">
      <c r="C23" s="91"/>
      <c r="D23" s="91"/>
      <c r="E23" s="90"/>
      <c r="F23" s="90"/>
      <c r="G23" s="90"/>
      <c r="H23" s="90"/>
      <c r="I23" s="90"/>
      <c r="J23" s="90"/>
      <c r="K23" s="90"/>
      <c r="L23" s="90"/>
      <c r="M23" s="90"/>
      <c r="N23" s="90"/>
      <c r="O23" s="90"/>
      <c r="P23" s="90"/>
      <c r="Q23" s="90"/>
      <c r="R23" s="90"/>
      <c r="S23" s="15"/>
      <c r="T23" s="15"/>
      <c r="U23" s="15"/>
    </row>
    <row r="24" spans="3:21" ht="24.75" customHeight="1" x14ac:dyDescent="0.25">
      <c r="C24" s="1033" t="s">
        <v>281</v>
      </c>
      <c r="D24" s="1033"/>
      <c r="E24" s="1033"/>
      <c r="F24" s="1033"/>
      <c r="G24" s="1033"/>
      <c r="H24" s="1033"/>
      <c r="I24" s="1033"/>
      <c r="J24" s="1033"/>
      <c r="K24" s="1033"/>
      <c r="L24" s="1033"/>
      <c r="M24" s="1033"/>
      <c r="N24" s="1033"/>
      <c r="O24" s="90"/>
      <c r="P24" s="90"/>
      <c r="Q24" s="90"/>
      <c r="R24" s="90"/>
      <c r="S24" s="15"/>
      <c r="T24" s="15"/>
      <c r="U24" s="15"/>
    </row>
    <row r="25" spans="3:21" ht="3.75" customHeight="1" thickBot="1" x14ac:dyDescent="0.3">
      <c r="C25" s="1025"/>
      <c r="D25" s="1025"/>
      <c r="E25" s="90"/>
      <c r="F25" s="90"/>
      <c r="G25" s="90"/>
      <c r="H25" s="90"/>
      <c r="I25" s="90"/>
      <c r="J25" s="90"/>
      <c r="K25" s="90"/>
      <c r="L25" s="90"/>
      <c r="M25" s="90"/>
      <c r="N25" s="90"/>
      <c r="O25" s="90"/>
      <c r="P25" s="90"/>
      <c r="Q25" s="90"/>
      <c r="R25" s="90"/>
      <c r="S25" s="15"/>
      <c r="T25" s="15"/>
      <c r="U25" s="15"/>
    </row>
    <row r="26" spans="3:21" ht="23.25" customHeight="1" thickBot="1" x14ac:dyDescent="0.3">
      <c r="C26" s="1011" t="s">
        <v>46</v>
      </c>
      <c r="D26" s="1012"/>
      <c r="E26" s="612">
        <v>2001</v>
      </c>
      <c r="F26" s="613">
        <v>2002</v>
      </c>
      <c r="G26" s="613">
        <v>2003</v>
      </c>
      <c r="H26" s="613">
        <v>2004</v>
      </c>
      <c r="I26" s="613">
        <v>2005</v>
      </c>
      <c r="J26" s="613">
        <v>2006</v>
      </c>
      <c r="K26" s="613">
        <v>2007</v>
      </c>
      <c r="L26" s="613">
        <v>2008</v>
      </c>
      <c r="M26" s="613">
        <v>2009</v>
      </c>
      <c r="N26" s="614">
        <v>2010</v>
      </c>
      <c r="O26" s="89"/>
      <c r="P26" s="89"/>
      <c r="Q26" s="89"/>
      <c r="R26" s="89"/>
      <c r="S26" s="15"/>
      <c r="T26" s="15"/>
      <c r="U26" s="15"/>
    </row>
    <row r="27" spans="3:21" ht="15.75" customHeight="1" x14ac:dyDescent="0.25">
      <c r="C27" s="1021" t="s">
        <v>282</v>
      </c>
      <c r="D27" s="1022"/>
      <c r="E27" s="291">
        <f t="shared" ref="E27:N27" si="0">E15*100/E14</f>
        <v>13.546480325821834</v>
      </c>
      <c r="F27" s="292">
        <f t="shared" si="0"/>
        <v>14.871170580334788</v>
      </c>
      <c r="G27" s="292">
        <f t="shared" si="0"/>
        <v>16.288196979614771</v>
      </c>
      <c r="H27" s="292">
        <f t="shared" si="0"/>
        <v>17.183059820688374</v>
      </c>
      <c r="I27" s="292">
        <f t="shared" si="0"/>
        <v>19.368901481434179</v>
      </c>
      <c r="J27" s="292">
        <f t="shared" si="0"/>
        <v>21.071967342905253</v>
      </c>
      <c r="K27" s="292">
        <f t="shared" si="0"/>
        <v>25.550711398611597</v>
      </c>
      <c r="L27" s="292">
        <f t="shared" si="0"/>
        <v>28.94073646561317</v>
      </c>
      <c r="M27" s="292">
        <f t="shared" si="0"/>
        <v>32.704557664994603</v>
      </c>
      <c r="N27" s="292">
        <f t="shared" si="0"/>
        <v>36.501098901098899</v>
      </c>
      <c r="O27" s="92"/>
      <c r="P27" s="92"/>
      <c r="Q27" s="92"/>
      <c r="R27" s="92"/>
      <c r="S27" s="15"/>
      <c r="T27" s="15"/>
      <c r="U27" s="15"/>
    </row>
    <row r="28" spans="3:21" ht="15.75" customHeight="1" x14ac:dyDescent="0.25">
      <c r="C28" s="1023" t="s">
        <v>395</v>
      </c>
      <c r="D28" s="1024"/>
      <c r="E28" s="615">
        <f t="shared" ref="E28:N28" si="1">E16*10000/E15</f>
        <v>108.22204394947541</v>
      </c>
      <c r="F28" s="616">
        <f t="shared" si="1"/>
        <v>157.42854190736514</v>
      </c>
      <c r="G28" s="616">
        <f t="shared" si="1"/>
        <v>132.57935152504206</v>
      </c>
      <c r="H28" s="616">
        <f t="shared" si="1"/>
        <v>161.72777872987251</v>
      </c>
      <c r="I28" s="616">
        <f t="shared" si="1"/>
        <v>158.2591493570722</v>
      </c>
      <c r="J28" s="616">
        <f t="shared" si="1"/>
        <v>139.68873013558829</v>
      </c>
      <c r="K28" s="616">
        <f t="shared" si="1"/>
        <v>214.94433900039036</v>
      </c>
      <c r="L28" s="616">
        <f t="shared" si="1"/>
        <v>229.98318099058645</v>
      </c>
      <c r="M28" s="616">
        <f t="shared" si="1"/>
        <v>249.13947866537359</v>
      </c>
      <c r="N28" s="616">
        <f t="shared" si="1"/>
        <v>243.45250838507101</v>
      </c>
      <c r="O28" s="92"/>
      <c r="P28" s="92"/>
      <c r="Q28" s="92"/>
      <c r="R28" s="92"/>
      <c r="S28" s="84"/>
      <c r="T28" s="84"/>
      <c r="U28" s="84"/>
    </row>
    <row r="29" spans="3:21" ht="15.75" customHeight="1" x14ac:dyDescent="0.25">
      <c r="C29" s="1017" t="s">
        <v>392</v>
      </c>
      <c r="D29" s="1018"/>
      <c r="E29" s="293">
        <f t="shared" ref="E29:N29" si="2">E16*100000/E14</f>
        <v>146.60277891817947</v>
      </c>
      <c r="F29" s="294">
        <f t="shared" si="2"/>
        <v>234.11467009178105</v>
      </c>
      <c r="G29" s="294">
        <f t="shared" si="2"/>
        <v>215.94785930694749</v>
      </c>
      <c r="H29" s="294">
        <f t="shared" si="2"/>
        <v>277.89780965824525</v>
      </c>
      <c r="I29" s="294">
        <f t="shared" si="2"/>
        <v>306.53058724327087</v>
      </c>
      <c r="J29" s="294">
        <f t="shared" si="2"/>
        <v>294.35163595890214</v>
      </c>
      <c r="K29" s="294">
        <f t="shared" si="2"/>
        <v>549.19807725643091</v>
      </c>
      <c r="L29" s="294">
        <f t="shared" si="2"/>
        <v>665.58826325719792</v>
      </c>
      <c r="M29" s="294">
        <f t="shared" si="2"/>
        <v>814.79964466384024</v>
      </c>
      <c r="N29" s="294">
        <f t="shared" si="2"/>
        <v>888.62840862840858</v>
      </c>
      <c r="O29" s="92"/>
      <c r="P29" s="92"/>
      <c r="Q29" s="92"/>
      <c r="R29" s="92"/>
      <c r="S29" s="84"/>
      <c r="T29" s="84"/>
      <c r="U29" s="84"/>
    </row>
    <row r="30" spans="3:21" ht="15.75" customHeight="1" x14ac:dyDescent="0.25">
      <c r="C30" s="1023" t="s">
        <v>283</v>
      </c>
      <c r="D30" s="1024"/>
      <c r="E30" s="615">
        <f t="shared" ref="E30:N30" si="3">E17*10000/E15</f>
        <v>6.8687440684986809</v>
      </c>
      <c r="F30" s="616">
        <f t="shared" si="3"/>
        <v>9.111317759555142</v>
      </c>
      <c r="G30" s="616">
        <f t="shared" si="3"/>
        <v>8.012110938218191</v>
      </c>
      <c r="H30" s="616">
        <f t="shared" si="3"/>
        <v>13.337605341003078</v>
      </c>
      <c r="I30" s="616">
        <f t="shared" si="3"/>
        <v>11.001433214235249</v>
      </c>
      <c r="J30" s="616">
        <f t="shared" si="3"/>
        <v>9.5069738057053996</v>
      </c>
      <c r="K30" s="616">
        <f t="shared" si="3"/>
        <v>9.7995665576330282</v>
      </c>
      <c r="L30" s="616">
        <f t="shared" si="3"/>
        <v>10.919631971386863</v>
      </c>
      <c r="M30" s="616">
        <f t="shared" si="3"/>
        <v>8.5391366932803088</v>
      </c>
      <c r="N30" s="616">
        <f t="shared" si="3"/>
        <v>8.6348390779990005</v>
      </c>
      <c r="O30" s="92"/>
      <c r="P30" s="92"/>
      <c r="Q30" s="92"/>
      <c r="R30" s="92"/>
      <c r="S30" s="84"/>
      <c r="T30" s="84"/>
      <c r="U30" s="84"/>
    </row>
    <row r="31" spans="3:21" ht="15.75" customHeight="1" x14ac:dyDescent="0.25">
      <c r="C31" s="1017" t="s">
        <v>393</v>
      </c>
      <c r="D31" s="1018"/>
      <c r="E31" s="293">
        <f t="shared" ref="E31:N31" si="4">E17*100000/E14</f>
        <v>9.3047306387022815</v>
      </c>
      <c r="F31" s="294">
        <f t="shared" si="4"/>
        <v>13.54959606139783</v>
      </c>
      <c r="G31" s="294">
        <f t="shared" si="4"/>
        <v>13.050284118422399</v>
      </c>
      <c r="H31" s="294">
        <f t="shared" si="4"/>
        <v>22.918087043918863</v>
      </c>
      <c r="I31" s="294">
        <f t="shared" si="4"/>
        <v>21.308567608110028</v>
      </c>
      <c r="J31" s="294">
        <f t="shared" si="4"/>
        <v>20.033064156367985</v>
      </c>
      <c r="K31" s="294">
        <f t="shared" si="4"/>
        <v>25.03858969455672</v>
      </c>
      <c r="L31" s="294">
        <f t="shared" si="4"/>
        <v>31.602219118539121</v>
      </c>
      <c r="M31" s="294">
        <f t="shared" si="4"/>
        <v>27.926868839465719</v>
      </c>
      <c r="N31" s="294">
        <f t="shared" si="4"/>
        <v>31.518111518111517</v>
      </c>
      <c r="O31" s="92"/>
      <c r="P31" s="92"/>
      <c r="Q31" s="92"/>
      <c r="R31" s="92"/>
      <c r="S31" s="84"/>
      <c r="T31" s="84"/>
      <c r="U31" s="84"/>
    </row>
    <row r="32" spans="3:21" ht="15.75" customHeight="1" x14ac:dyDescent="0.25">
      <c r="C32" s="1023" t="s">
        <v>394</v>
      </c>
      <c r="D32" s="1024"/>
      <c r="E32" s="615">
        <f t="shared" ref="E32:N32" si="5">E18*10000/E15</f>
        <v>143.40469486522056</v>
      </c>
      <c r="F32" s="616">
        <f t="shared" si="5"/>
        <v>201.24740515306075</v>
      </c>
      <c r="G32" s="616">
        <f t="shared" si="5"/>
        <v>174.83269447290851</v>
      </c>
      <c r="H32" s="616">
        <f t="shared" si="5"/>
        <v>226.29222022696283</v>
      </c>
      <c r="I32" s="616">
        <f t="shared" si="5"/>
        <v>216.86617277969546</v>
      </c>
      <c r="J32" s="616">
        <f t="shared" si="5"/>
        <v>202.531953151577</v>
      </c>
      <c r="K32" s="616">
        <f t="shared" si="5"/>
        <v>310.1132065312496</v>
      </c>
      <c r="L32" s="616">
        <f t="shared" si="5"/>
        <v>336.51899715210448</v>
      </c>
      <c r="M32" s="616">
        <f t="shared" si="5"/>
        <v>372.04205321508664</v>
      </c>
      <c r="N32" s="616">
        <f t="shared" si="5"/>
        <v>363.53742952972237</v>
      </c>
      <c r="O32" s="92"/>
      <c r="P32" s="92"/>
      <c r="Q32" s="92"/>
      <c r="R32" s="92"/>
      <c r="S32" s="84"/>
      <c r="T32" s="84"/>
      <c r="U32" s="84"/>
    </row>
    <row r="33" spans="3:21" ht="15.75" customHeight="1" x14ac:dyDescent="0.25">
      <c r="C33" s="1017" t="s">
        <v>280</v>
      </c>
      <c r="D33" s="1018"/>
      <c r="E33" s="293">
        <f t="shared" ref="E33:N33" si="6">E18*100000/E14</f>
        <v>194.26288776221938</v>
      </c>
      <c r="F33" s="294">
        <f t="shared" si="6"/>
        <v>299.27844908809124</v>
      </c>
      <c r="G33" s="294">
        <f t="shared" si="6"/>
        <v>284.77093660515402</v>
      </c>
      <c r="H33" s="294">
        <f t="shared" si="6"/>
        <v>388.839275711629</v>
      </c>
      <c r="I33" s="294">
        <f t="shared" si="6"/>
        <v>420.04595352256035</v>
      </c>
      <c r="J33" s="294">
        <f t="shared" si="6"/>
        <v>426.77467027048476</v>
      </c>
      <c r="K33" s="294">
        <f t="shared" si="6"/>
        <v>792.36130409779912</v>
      </c>
      <c r="L33" s="294">
        <f t="shared" si="6"/>
        <v>973.91076122514835</v>
      </c>
      <c r="M33" s="294">
        <f t="shared" si="6"/>
        <v>1216.7470783175791</v>
      </c>
      <c r="N33" s="294">
        <f t="shared" si="6"/>
        <v>1326.951566951567</v>
      </c>
      <c r="O33" s="92"/>
      <c r="P33" s="92"/>
      <c r="Q33" s="92"/>
      <c r="R33" s="92"/>
      <c r="S33" s="84"/>
      <c r="T33" s="84"/>
      <c r="U33" s="84"/>
    </row>
    <row r="34" spans="3:21" ht="15.75" customHeight="1" x14ac:dyDescent="0.25">
      <c r="C34" s="1023" t="s">
        <v>396</v>
      </c>
      <c r="D34" s="1024"/>
      <c r="E34" s="615">
        <f t="shared" ref="E34:N34" si="7">E19*10000/E15</f>
        <v>14.104520262795003</v>
      </c>
      <c r="F34" s="616">
        <f t="shared" si="7"/>
        <v>19.631602182959018</v>
      </c>
      <c r="G34" s="616">
        <f t="shared" si="7"/>
        <v>17.162785009762125</v>
      </c>
      <c r="H34" s="616">
        <f t="shared" si="7"/>
        <v>17.6592875185348</v>
      </c>
      <c r="I34" s="616">
        <f t="shared" si="7"/>
        <v>17.259129170956218</v>
      </c>
      <c r="J34" s="616">
        <f t="shared" si="7"/>
        <v>14.670505904650824</v>
      </c>
      <c r="K34" s="616">
        <f t="shared" si="7"/>
        <v>17.903054287983416</v>
      </c>
      <c r="L34" s="616">
        <f t="shared" si="7"/>
        <v>20.011613676376349</v>
      </c>
      <c r="M34" s="616">
        <f t="shared" si="7"/>
        <v>21.917117512752792</v>
      </c>
      <c r="N34" s="616">
        <f t="shared" si="7"/>
        <v>22.157996146435451</v>
      </c>
      <c r="O34" s="92"/>
      <c r="P34" s="92"/>
      <c r="Q34" s="92"/>
      <c r="R34" s="92"/>
      <c r="S34" s="84"/>
      <c r="T34" s="84"/>
      <c r="U34" s="84"/>
    </row>
    <row r="35" spans="3:21" ht="15.75" customHeight="1" x14ac:dyDescent="0.25">
      <c r="C35" s="1017" t="s">
        <v>397</v>
      </c>
      <c r="D35" s="1018"/>
      <c r="E35" s="293">
        <f t="shared" ref="E35:N35" si="8">E17*100000/E14</f>
        <v>9.3047306387022815</v>
      </c>
      <c r="F35" s="294">
        <f t="shared" si="8"/>
        <v>13.54959606139783</v>
      </c>
      <c r="G35" s="294">
        <f t="shared" si="8"/>
        <v>13.050284118422399</v>
      </c>
      <c r="H35" s="294">
        <f t="shared" si="8"/>
        <v>22.918087043918863</v>
      </c>
      <c r="I35" s="294">
        <f t="shared" si="8"/>
        <v>21.308567608110028</v>
      </c>
      <c r="J35" s="294">
        <f t="shared" si="8"/>
        <v>20.033064156367985</v>
      </c>
      <c r="K35" s="294">
        <f t="shared" si="8"/>
        <v>25.03858969455672</v>
      </c>
      <c r="L35" s="294">
        <f t="shared" si="8"/>
        <v>31.602219118539121</v>
      </c>
      <c r="M35" s="294">
        <f t="shared" si="8"/>
        <v>27.926868839465719</v>
      </c>
      <c r="N35" s="294">
        <f t="shared" si="8"/>
        <v>31.518111518111517</v>
      </c>
      <c r="O35" s="92"/>
      <c r="P35" s="92"/>
      <c r="Q35" s="92"/>
      <c r="R35" s="92"/>
      <c r="S35" s="84"/>
      <c r="T35" s="84"/>
      <c r="U35" s="84"/>
    </row>
    <row r="36" spans="3:21" ht="15.75" customHeight="1" thickBot="1" x14ac:dyDescent="0.3">
      <c r="C36" s="1026" t="s">
        <v>398</v>
      </c>
      <c r="D36" s="1027"/>
      <c r="E36" s="490">
        <f>E20/E15</f>
        <v>2.2006197599609898E-2</v>
      </c>
      <c r="F36" s="491">
        <f t="shared" ref="F36:N36" si="9">F20/F15</f>
        <v>2.9658748274015836E-2</v>
      </c>
      <c r="G36" s="491">
        <f t="shared" si="9"/>
        <v>2.5145377644523723E-2</v>
      </c>
      <c r="H36" s="491">
        <f t="shared" si="9"/>
        <v>3.0546096701364309E-2</v>
      </c>
      <c r="I36" s="491">
        <f t="shared" si="9"/>
        <v>2.9757699321073632E-2</v>
      </c>
      <c r="J36" s="491">
        <f t="shared" si="9"/>
        <v>2.5814623122904213E-2</v>
      </c>
      <c r="K36" s="491">
        <f t="shared" si="9"/>
        <v>4.2692727052457295E-2</v>
      </c>
      <c r="L36" s="491">
        <f t="shared" si="9"/>
        <v>4.1365046535677352E-2</v>
      </c>
      <c r="M36" s="491">
        <f t="shared" si="9"/>
        <v>4.3106375278792644E-2</v>
      </c>
      <c r="N36" s="491">
        <f t="shared" si="9"/>
        <v>4.2292870905587671E-2</v>
      </c>
      <c r="O36" s="92"/>
      <c r="P36" s="92"/>
      <c r="Q36" s="92"/>
      <c r="R36" s="92"/>
      <c r="S36" s="84"/>
      <c r="T36" s="84"/>
      <c r="U36" s="84"/>
    </row>
    <row r="37" spans="3:21" ht="13.5" customHeight="1" x14ac:dyDescent="0.25">
      <c r="C37" s="1034" t="s">
        <v>140</v>
      </c>
      <c r="D37" s="1034"/>
      <c r="E37" s="1034"/>
      <c r="F37" s="1034"/>
      <c r="G37" s="1034"/>
      <c r="H37" s="1034"/>
      <c r="I37" s="1034"/>
      <c r="J37" s="1034"/>
      <c r="K37" s="1034"/>
      <c r="L37" s="1034"/>
      <c r="M37" s="1034"/>
      <c r="N37" s="1034"/>
      <c r="O37" s="84"/>
      <c r="P37" s="84"/>
      <c r="Q37" s="84"/>
      <c r="R37" s="84"/>
      <c r="S37" s="84"/>
      <c r="T37" s="84"/>
      <c r="U37" s="84"/>
    </row>
    <row r="38" spans="3:21" ht="11.25" customHeight="1" x14ac:dyDescent="0.25">
      <c r="C38" s="283" t="s">
        <v>391</v>
      </c>
      <c r="D38" s="15"/>
      <c r="E38" s="15"/>
      <c r="F38" s="15"/>
      <c r="G38" s="15"/>
      <c r="H38" s="15"/>
      <c r="I38" s="15"/>
      <c r="J38" s="15"/>
    </row>
    <row r="39" spans="3:21" ht="15.75" x14ac:dyDescent="0.25">
      <c r="C39" s="85"/>
    </row>
    <row r="40" spans="3:21" ht="15.75" x14ac:dyDescent="0.25">
      <c r="C40" s="85"/>
    </row>
    <row r="41" spans="3:21" ht="21.75" customHeight="1" x14ac:dyDescent="0.3">
      <c r="C41" s="1033" t="s">
        <v>210</v>
      </c>
      <c r="D41" s="1033"/>
      <c r="E41" s="1033"/>
      <c r="F41" s="1033"/>
      <c r="G41" s="1033"/>
      <c r="H41" s="1033"/>
      <c r="I41" s="1033"/>
      <c r="J41" s="1033"/>
      <c r="K41" s="1033"/>
      <c r="L41" s="1033"/>
      <c r="M41" s="1033"/>
      <c r="N41" s="1033"/>
      <c r="O41" s="47"/>
      <c r="P41" s="47"/>
    </row>
    <row r="42" spans="3:21" ht="6" customHeight="1" thickBot="1" x14ac:dyDescent="0.3"/>
    <row r="43" spans="3:21" ht="41.25" customHeight="1" thickBot="1" x14ac:dyDescent="0.3">
      <c r="C43" s="1028" t="s">
        <v>46</v>
      </c>
      <c r="D43" s="1029"/>
      <c r="E43" s="455" t="s">
        <v>63</v>
      </c>
      <c r="F43" s="456" t="s">
        <v>64</v>
      </c>
      <c r="G43" s="456" t="s">
        <v>65</v>
      </c>
      <c r="H43" s="456" t="s">
        <v>66</v>
      </c>
      <c r="I43" s="456" t="s">
        <v>67</v>
      </c>
      <c r="J43" s="456" t="s">
        <v>68</v>
      </c>
      <c r="K43" s="456" t="s">
        <v>69</v>
      </c>
      <c r="L43" s="456" t="s">
        <v>270</v>
      </c>
      <c r="M43" s="457" t="s">
        <v>388</v>
      </c>
      <c r="N43" s="19"/>
      <c r="O43" s="19"/>
      <c r="P43" s="19"/>
      <c r="Q43" s="19"/>
      <c r="R43" s="35"/>
    </row>
    <row r="44" spans="3:21" ht="16.5" customHeight="1" x14ac:dyDescent="0.25">
      <c r="C44" s="1045" t="s">
        <v>379</v>
      </c>
      <c r="D44" s="1046"/>
      <c r="E44" s="619">
        <f>(F14-E14)/E14</f>
        <v>1.6969413716735587E-2</v>
      </c>
      <c r="F44" s="620">
        <f t="shared" ref="F44:M44" si="10">(G14-F14)/F14</f>
        <v>1.6853183142346888E-2</v>
      </c>
      <c r="G44" s="620">
        <f t="shared" si="10"/>
        <v>7.2929108796097555E-2</v>
      </c>
      <c r="H44" s="620">
        <f t="shared" si="10"/>
        <v>-1.7598914271630545E-2</v>
      </c>
      <c r="I44" s="620">
        <f t="shared" si="10"/>
        <v>1.8130528335181813E-2</v>
      </c>
      <c r="J44" s="620">
        <f t="shared" si="10"/>
        <v>-6.9546734322527212E-2</v>
      </c>
      <c r="K44" s="620">
        <f t="shared" si="10"/>
        <v>2.7384237795063271E-2</v>
      </c>
      <c r="L44" s="620">
        <f t="shared" si="10"/>
        <v>6.9377583581843724E-3</v>
      </c>
      <c r="M44" s="621">
        <f t="shared" si="10"/>
        <v>2.1076141942965355E-2</v>
      </c>
      <c r="N44" s="19"/>
      <c r="O44" s="19"/>
      <c r="P44" s="19"/>
      <c r="Q44" s="19"/>
      <c r="R44" s="35"/>
    </row>
    <row r="45" spans="3:21" ht="15.75" customHeight="1" x14ac:dyDescent="0.25">
      <c r="C45" s="1023" t="s">
        <v>279</v>
      </c>
      <c r="D45" s="1024"/>
      <c r="E45" s="487">
        <f t="shared" ref="E45:E51" si="11">(F27-E27)/E27</f>
        <v>9.7788519427284323E-2</v>
      </c>
      <c r="F45" s="488">
        <f t="shared" ref="F45:K45" si="12">(G27-F27)/F27</f>
        <v>9.5286809577305134E-2</v>
      </c>
      <c r="G45" s="488">
        <f t="shared" si="12"/>
        <v>5.493934302203949E-2</v>
      </c>
      <c r="H45" s="488">
        <f t="shared" si="12"/>
        <v>0.12720910498804497</v>
      </c>
      <c r="I45" s="488">
        <f t="shared" si="12"/>
        <v>8.7927849863015065E-2</v>
      </c>
      <c r="J45" s="488">
        <f t="shared" si="12"/>
        <v>0.21254513082824691</v>
      </c>
      <c r="K45" s="488">
        <f t="shared" si="12"/>
        <v>0.13267830449471496</v>
      </c>
      <c r="L45" s="488">
        <f t="shared" ref="L45:M51" si="13">(M27-L27)/L27</f>
        <v>0.13005270974543209</v>
      </c>
      <c r="M45" s="489">
        <f t="shared" si="13"/>
        <v>0.11608599862422028</v>
      </c>
      <c r="N45" s="93"/>
      <c r="O45" s="94"/>
      <c r="P45" s="94"/>
      <c r="Q45" s="94"/>
      <c r="R45" s="35"/>
    </row>
    <row r="46" spans="3:21" ht="15.75" customHeight="1" x14ac:dyDescent="0.25">
      <c r="C46" s="1017" t="s">
        <v>395</v>
      </c>
      <c r="D46" s="1018"/>
      <c r="E46" s="295">
        <f t="shared" si="11"/>
        <v>0.45468091492397156</v>
      </c>
      <c r="F46" s="296">
        <f t="shared" ref="F46:K51" si="14">(G28-F28)/F28</f>
        <v>-0.15784425162843066</v>
      </c>
      <c r="G46" s="296">
        <f t="shared" si="14"/>
        <v>0.2198564623339917</v>
      </c>
      <c r="H46" s="296">
        <f t="shared" si="14"/>
        <v>-2.1447332054153924E-2</v>
      </c>
      <c r="I46" s="296">
        <f t="shared" si="14"/>
        <v>-0.1173418364557515</v>
      </c>
      <c r="J46" s="296">
        <f t="shared" si="14"/>
        <v>0.53873786948850866</v>
      </c>
      <c r="K46" s="296">
        <f t="shared" si="14"/>
        <v>6.9966215719543923E-2</v>
      </c>
      <c r="L46" s="296">
        <f t="shared" si="13"/>
        <v>8.3294341752631187E-2</v>
      </c>
      <c r="M46" s="297">
        <f t="shared" si="13"/>
        <v>-2.282645171599202E-2</v>
      </c>
      <c r="N46" s="95"/>
      <c r="O46" s="95"/>
      <c r="P46" s="95"/>
      <c r="Q46" s="95"/>
      <c r="R46" s="35"/>
    </row>
    <row r="47" spans="3:21" ht="15.75" customHeight="1" x14ac:dyDescent="0.25">
      <c r="C47" s="1023" t="s">
        <v>392</v>
      </c>
      <c r="D47" s="1024"/>
      <c r="E47" s="487">
        <f t="shared" si="11"/>
        <v>0.59693200783351374</v>
      </c>
      <c r="F47" s="488">
        <f t="shared" si="14"/>
        <v>-7.7597917198915983E-2</v>
      </c>
      <c r="G47" s="488">
        <f t="shared" si="14"/>
        <v>0.28687457495581065</v>
      </c>
      <c r="H47" s="488">
        <f t="shared" si="14"/>
        <v>0.10303347701890059</v>
      </c>
      <c r="I47" s="488">
        <f t="shared" si="14"/>
        <v>-3.9731601971268189E-2</v>
      </c>
      <c r="J47" s="488">
        <f t="shared" si="14"/>
        <v>0.86578911126932157</v>
      </c>
      <c r="K47" s="488">
        <f t="shared" si="14"/>
        <v>0.21192751908783949</v>
      </c>
      <c r="L47" s="488">
        <f t="shared" si="13"/>
        <v>0.22417970634945492</v>
      </c>
      <c r="M47" s="489">
        <f t="shared" si="13"/>
        <v>9.0609715465729837E-2</v>
      </c>
      <c r="N47" s="96"/>
      <c r="O47" s="95"/>
      <c r="P47" s="95"/>
      <c r="Q47" s="95"/>
      <c r="R47" s="35"/>
    </row>
    <row r="48" spans="3:21" ht="15.75" customHeight="1" x14ac:dyDescent="0.25">
      <c r="C48" s="1017" t="s">
        <v>141</v>
      </c>
      <c r="D48" s="1018"/>
      <c r="E48" s="295">
        <f t="shared" si="11"/>
        <v>0.32648962731648645</v>
      </c>
      <c r="F48" s="296">
        <f t="shared" si="14"/>
        <v>-0.12064191485191046</v>
      </c>
      <c r="G48" s="296">
        <f t="shared" si="14"/>
        <v>0.66468056219516358</v>
      </c>
      <c r="H48" s="296">
        <f t="shared" si="14"/>
        <v>-0.17515678917158103</v>
      </c>
      <c r="I48" s="296">
        <f t="shared" si="14"/>
        <v>-0.13584224704433062</v>
      </c>
      <c r="J48" s="296">
        <f t="shared" si="14"/>
        <v>3.07766443778393E-2</v>
      </c>
      <c r="K48" s="296">
        <f t="shared" si="14"/>
        <v>0.1142974443988443</v>
      </c>
      <c r="L48" s="296">
        <f t="shared" si="13"/>
        <v>-0.21800142022590679</v>
      </c>
      <c r="M48" s="297">
        <f t="shared" si="13"/>
        <v>1.1207501197867308E-2</v>
      </c>
      <c r="N48" s="96"/>
      <c r="O48" s="95"/>
      <c r="P48" s="95"/>
      <c r="Q48" s="95"/>
      <c r="R48" s="35"/>
    </row>
    <row r="49" spans="3:18" ht="15.75" customHeight="1" x14ac:dyDescent="0.25">
      <c r="C49" s="1023" t="s">
        <v>404</v>
      </c>
      <c r="D49" s="1024"/>
      <c r="E49" s="487">
        <f t="shared" si="11"/>
        <v>0.45620508400741566</v>
      </c>
      <c r="F49" s="488">
        <f t="shared" si="14"/>
        <v>-3.6850688442140948E-2</v>
      </c>
      <c r="G49" s="488">
        <f t="shared" si="14"/>
        <v>0.7561370186237254</v>
      </c>
      <c r="H49" s="488">
        <f t="shared" si="14"/>
        <v>-7.0229222566632513E-2</v>
      </c>
      <c r="I49" s="488">
        <f t="shared" si="14"/>
        <v>-5.9858713884484077E-2</v>
      </c>
      <c r="J49" s="488">
        <f t="shared" si="14"/>
        <v>0.24986320111182841</v>
      </c>
      <c r="K49" s="488">
        <f t="shared" si="14"/>
        <v>0.26214054002447695</v>
      </c>
      <c r="L49" s="488">
        <f t="shared" si="13"/>
        <v>-0.11630038590920647</v>
      </c>
      <c r="M49" s="489">
        <f t="shared" si="13"/>
        <v>0.12859453379072425</v>
      </c>
      <c r="N49" s="96"/>
      <c r="O49" s="95"/>
      <c r="P49" s="95"/>
      <c r="Q49" s="95"/>
      <c r="R49" s="35"/>
    </row>
    <row r="50" spans="3:18" ht="15.75" customHeight="1" x14ac:dyDescent="0.25">
      <c r="C50" s="1017" t="s">
        <v>394</v>
      </c>
      <c r="D50" s="1018"/>
      <c r="E50" s="295">
        <f t="shared" si="11"/>
        <v>0.40335297489530503</v>
      </c>
      <c r="F50" s="296">
        <f t="shared" si="14"/>
        <v>-0.13125491312577303</v>
      </c>
      <c r="G50" s="296">
        <f t="shared" si="14"/>
        <v>0.29433582722725987</v>
      </c>
      <c r="H50" s="296">
        <f t="shared" si="14"/>
        <v>-4.1654315105545313E-2</v>
      </c>
      <c r="I50" s="296">
        <f t="shared" si="14"/>
        <v>-6.6097074727647573E-2</v>
      </c>
      <c r="J50" s="296">
        <f t="shared" si="14"/>
        <v>0.53118163186407275</v>
      </c>
      <c r="K50" s="296">
        <f t="shared" si="14"/>
        <v>8.5148874877710196E-2</v>
      </c>
      <c r="L50" s="296">
        <f t="shared" si="13"/>
        <v>0.10556032902631635</v>
      </c>
      <c r="M50" s="297">
        <f t="shared" si="13"/>
        <v>-2.2859307467716649E-2</v>
      </c>
      <c r="N50" s="96"/>
      <c r="O50" s="95"/>
      <c r="P50" s="95"/>
      <c r="Q50" s="95"/>
      <c r="R50" s="35"/>
    </row>
    <row r="51" spans="3:18" ht="15.75" customHeight="1" x14ac:dyDescent="0.25">
      <c r="C51" s="1023" t="s">
        <v>280</v>
      </c>
      <c r="D51" s="1024"/>
      <c r="E51" s="487">
        <f t="shared" si="11"/>
        <v>0.54058478454419168</v>
      </c>
      <c r="F51" s="488">
        <f t="shared" si="14"/>
        <v>-4.8474965461569187E-2</v>
      </c>
      <c r="G51" s="488">
        <f t="shared" si="14"/>
        <v>0.3654457872250137</v>
      </c>
      <c r="H51" s="488">
        <f t="shared" si="14"/>
        <v>8.0255981739033103E-2</v>
      </c>
      <c r="I51" s="488">
        <f t="shared" si="14"/>
        <v>1.601900147233061E-2</v>
      </c>
      <c r="J51" s="488">
        <f t="shared" si="14"/>
        <v>0.85662683213043045</v>
      </c>
      <c r="K51" s="488">
        <f t="shared" si="14"/>
        <v>0.22912458772083227</v>
      </c>
      <c r="L51" s="488">
        <f t="shared" si="13"/>
        <v>0.24934144560324031</v>
      </c>
      <c r="M51" s="489">
        <f t="shared" si="13"/>
        <v>9.0573045621255913E-2</v>
      </c>
      <c r="N51" s="96"/>
      <c r="O51" s="95"/>
      <c r="P51" s="95"/>
      <c r="Q51" s="95"/>
      <c r="R51" s="35"/>
    </row>
    <row r="52" spans="3:18" ht="15.75" customHeight="1" x14ac:dyDescent="0.25">
      <c r="C52" s="1017" t="s">
        <v>142</v>
      </c>
      <c r="D52" s="1018"/>
      <c r="E52" s="295">
        <f t="shared" ref="E52:M53" si="15">(F34-E34)/E34</f>
        <v>0.39186599878504119</v>
      </c>
      <c r="F52" s="296">
        <f t="shared" si="15"/>
        <v>-0.1257572942946002</v>
      </c>
      <c r="G52" s="296">
        <f t="shared" si="15"/>
        <v>2.8929017551071485E-2</v>
      </c>
      <c r="H52" s="296">
        <f t="shared" si="15"/>
        <v>-2.265993727994885E-2</v>
      </c>
      <c r="I52" s="296">
        <f t="shared" si="15"/>
        <v>-0.14998574033859988</v>
      </c>
      <c r="J52" s="296">
        <f t="shared" si="15"/>
        <v>0.22034334768972172</v>
      </c>
      <c r="K52" s="296">
        <f t="shared" si="15"/>
        <v>0.11777651759723506</v>
      </c>
      <c r="L52" s="296">
        <f t="shared" si="15"/>
        <v>9.5219899164148109E-2</v>
      </c>
      <c r="M52" s="297">
        <f t="shared" si="15"/>
        <v>1.0990434008600811E-2</v>
      </c>
      <c r="N52" s="96"/>
      <c r="O52" s="95"/>
      <c r="P52" s="95"/>
      <c r="Q52" s="95"/>
      <c r="R52" s="35"/>
    </row>
    <row r="53" spans="3:18" ht="16.5" customHeight="1" thickBot="1" x14ac:dyDescent="0.3">
      <c r="C53" s="1031" t="s">
        <v>143</v>
      </c>
      <c r="D53" s="1032"/>
      <c r="E53" s="490">
        <f t="shared" si="15"/>
        <v>0.45620508400741566</v>
      </c>
      <c r="F53" s="491">
        <f t="shared" si="15"/>
        <v>-3.6850688442140948E-2</v>
      </c>
      <c r="G53" s="491">
        <f t="shared" si="15"/>
        <v>0.7561370186237254</v>
      </c>
      <c r="H53" s="491">
        <f t="shared" si="15"/>
        <v>-7.0229222566632513E-2</v>
      </c>
      <c r="I53" s="491">
        <f t="shared" si="15"/>
        <v>-5.9858713884484077E-2</v>
      </c>
      <c r="J53" s="491">
        <f t="shared" si="15"/>
        <v>0.24986320111182841</v>
      </c>
      <c r="K53" s="491">
        <f t="shared" si="15"/>
        <v>0.26214054002447695</v>
      </c>
      <c r="L53" s="491">
        <f t="shared" si="15"/>
        <v>-0.11630038590920647</v>
      </c>
      <c r="M53" s="492">
        <f t="shared" si="15"/>
        <v>0.12859453379072425</v>
      </c>
      <c r="N53" s="96"/>
      <c r="O53" s="95"/>
      <c r="P53" s="95"/>
      <c r="Q53" s="95"/>
      <c r="R53" s="35"/>
    </row>
    <row r="54" spans="3:18" ht="25.5" customHeight="1" x14ac:dyDescent="0.25">
      <c r="C54" s="1035" t="s">
        <v>140</v>
      </c>
      <c r="D54" s="1035"/>
      <c r="E54" s="1035"/>
      <c r="F54" s="1035"/>
      <c r="G54" s="1035"/>
      <c r="H54" s="1035"/>
      <c r="I54" s="1035"/>
      <c r="J54" s="1035"/>
      <c r="K54" s="1035"/>
      <c r="L54" s="1035"/>
      <c r="M54" s="1035"/>
      <c r="N54" s="298"/>
      <c r="O54" s="84"/>
      <c r="P54" s="84"/>
      <c r="Q54" s="84"/>
    </row>
    <row r="55" spans="3:18" ht="12" customHeight="1" x14ac:dyDescent="0.25">
      <c r="C55" s="283" t="s">
        <v>391</v>
      </c>
      <c r="D55" s="15"/>
    </row>
    <row r="56" spans="3:18" x14ac:dyDescent="0.25">
      <c r="F56" s="97"/>
    </row>
    <row r="57" spans="3:18" ht="18" customHeight="1" x14ac:dyDescent="0.25">
      <c r="C57" s="99"/>
      <c r="D57" s="99"/>
      <c r="E57" s="100"/>
      <c r="F57" s="101"/>
      <c r="G57" s="102"/>
      <c r="H57" s="102"/>
      <c r="I57" s="102"/>
      <c r="J57" s="102"/>
      <c r="K57" s="102"/>
      <c r="L57" s="102"/>
      <c r="M57" s="102"/>
      <c r="N57" s="102"/>
      <c r="O57" s="102"/>
      <c r="P57" s="102"/>
      <c r="Q57" s="102"/>
    </row>
    <row r="58" spans="3:18" ht="22.5" customHeight="1" x14ac:dyDescent="0.25">
      <c r="C58" s="1007" t="s">
        <v>399</v>
      </c>
      <c r="D58" s="1007"/>
      <c r="E58" s="1007"/>
      <c r="F58" s="1007"/>
      <c r="G58" s="1007"/>
      <c r="H58" s="1007"/>
      <c r="I58" s="1007"/>
      <c r="J58" s="1007"/>
      <c r="K58" s="1007"/>
      <c r="L58" s="1007"/>
      <c r="M58" s="1007"/>
      <c r="N58" s="299"/>
    </row>
    <row r="59" spans="3:18" x14ac:dyDescent="0.25">
      <c r="F59" s="1030"/>
      <c r="G59" s="1030"/>
      <c r="H59" s="1030"/>
    </row>
    <row r="60" spans="3:18" x14ac:dyDescent="0.25">
      <c r="F60" s="1030"/>
      <c r="G60" s="1030"/>
      <c r="H60" s="1030"/>
    </row>
    <row r="61" spans="3:18" x14ac:dyDescent="0.25">
      <c r="F61" s="1030"/>
      <c r="G61" s="1030"/>
      <c r="H61" s="1030"/>
    </row>
    <row r="62" spans="3:18" ht="15.75" x14ac:dyDescent="0.25">
      <c r="F62" s="103"/>
      <c r="G62" s="103"/>
      <c r="H62" s="104"/>
    </row>
    <row r="63" spans="3:18" x14ac:dyDescent="0.25">
      <c r="F63" s="105"/>
      <c r="G63" s="106"/>
      <c r="H63" s="106"/>
    </row>
    <row r="64" spans="3:18" x14ac:dyDescent="0.25">
      <c r="F64" s="105"/>
      <c r="G64" s="106"/>
      <c r="H64" s="106"/>
    </row>
    <row r="65" spans="3:14" x14ac:dyDescent="0.25">
      <c r="F65" s="105"/>
      <c r="G65" s="106"/>
      <c r="H65" s="106"/>
    </row>
    <row r="66" spans="3:14" x14ac:dyDescent="0.25">
      <c r="F66" s="107"/>
      <c r="G66" s="106"/>
      <c r="H66" s="106"/>
    </row>
    <row r="67" spans="3:14" x14ac:dyDescent="0.25">
      <c r="F67" s="108"/>
      <c r="G67" s="109"/>
      <c r="H67" s="109"/>
    </row>
    <row r="68" spans="3:14" x14ac:dyDescent="0.25">
      <c r="F68" s="108"/>
      <c r="G68" s="109"/>
      <c r="H68" s="110"/>
    </row>
    <row r="69" spans="3:14" x14ac:dyDescent="0.25">
      <c r="F69" s="108"/>
      <c r="G69" s="109"/>
      <c r="H69" s="109"/>
    </row>
    <row r="70" spans="3:14" x14ac:dyDescent="0.25">
      <c r="F70" s="108"/>
      <c r="G70" s="109"/>
      <c r="H70" s="109"/>
    </row>
    <row r="72" spans="3:14" ht="24" customHeight="1" x14ac:dyDescent="0.25">
      <c r="C72" s="1007" t="s">
        <v>402</v>
      </c>
      <c r="D72" s="1007"/>
      <c r="E72" s="1007"/>
      <c r="F72" s="1007"/>
      <c r="G72" s="1007"/>
      <c r="H72" s="1007"/>
      <c r="I72" s="1007"/>
      <c r="J72" s="1007"/>
      <c r="K72" s="1007"/>
      <c r="L72" s="1007"/>
      <c r="M72" s="1007"/>
      <c r="N72" s="299"/>
    </row>
    <row r="87" spans="3:14" ht="21.75" customHeight="1" x14ac:dyDescent="0.25">
      <c r="C87" s="1007" t="s">
        <v>401</v>
      </c>
      <c r="D87" s="1007"/>
      <c r="E87" s="1007"/>
      <c r="F87" s="1007"/>
      <c r="G87" s="1007"/>
      <c r="H87" s="1007"/>
      <c r="I87" s="1007"/>
      <c r="J87" s="1007"/>
      <c r="K87" s="1007"/>
      <c r="L87" s="1007"/>
      <c r="M87" s="1007"/>
      <c r="N87" s="299"/>
    </row>
    <row r="102" spans="3:14" ht="20.25" customHeight="1" x14ac:dyDescent="0.25">
      <c r="C102" s="1007" t="s">
        <v>400</v>
      </c>
      <c r="D102" s="1007"/>
      <c r="E102" s="1007"/>
      <c r="F102" s="1007"/>
      <c r="G102" s="1007"/>
      <c r="H102" s="1007"/>
      <c r="I102" s="1007"/>
      <c r="J102" s="1007"/>
      <c r="K102" s="1007"/>
      <c r="L102" s="1007"/>
      <c r="M102" s="1007"/>
      <c r="N102" s="299"/>
    </row>
    <row r="116" spans="3:13" ht="22.5" customHeight="1" x14ac:dyDescent="0.25">
      <c r="C116" s="1008" t="s">
        <v>403</v>
      </c>
      <c r="D116" s="1008"/>
      <c r="E116" s="1008"/>
      <c r="F116" s="1008"/>
      <c r="G116" s="1008"/>
      <c r="H116" s="1008"/>
      <c r="I116" s="1008"/>
      <c r="J116" s="1008"/>
      <c r="K116" s="1008"/>
      <c r="L116" s="1008"/>
      <c r="M116" s="1008"/>
    </row>
    <row r="130" spans="4:13" x14ac:dyDescent="0.25">
      <c r="D130" s="416"/>
      <c r="E130" s="416"/>
      <c r="F130" s="416"/>
      <c r="G130" s="416"/>
      <c r="H130" s="416"/>
      <c r="I130" s="416"/>
      <c r="J130" s="416"/>
      <c r="K130" s="416"/>
    </row>
    <row r="131" spans="4:13" ht="16.5" customHeight="1" x14ac:dyDescent="0.25">
      <c r="D131" s="968" t="s">
        <v>40</v>
      </c>
      <c r="E131" s="968"/>
      <c r="F131" s="968"/>
      <c r="G131" s="968"/>
      <c r="H131" s="968"/>
      <c r="I131" s="968"/>
      <c r="J131" s="968"/>
      <c r="K131" s="968"/>
      <c r="L131" s="968"/>
      <c r="M131" s="968"/>
    </row>
    <row r="132" spans="4:13" ht="18.75" customHeight="1" x14ac:dyDescent="0.25">
      <c r="D132" s="968" t="s">
        <v>42</v>
      </c>
      <c r="E132" s="968"/>
      <c r="F132" s="968"/>
      <c r="G132" s="968"/>
      <c r="H132" s="968"/>
      <c r="I132" s="968"/>
      <c r="J132" s="968"/>
      <c r="K132" s="968"/>
      <c r="L132" s="968"/>
      <c r="M132" s="968"/>
    </row>
    <row r="133" spans="4:13" ht="16.5" customHeight="1" x14ac:dyDescent="0.25">
      <c r="D133" s="972" t="s">
        <v>103</v>
      </c>
      <c r="E133" s="972"/>
      <c r="F133" s="972"/>
      <c r="G133" s="972"/>
      <c r="H133" s="972"/>
      <c r="I133" s="972"/>
      <c r="J133" s="972"/>
      <c r="K133" s="972"/>
      <c r="L133" s="972"/>
      <c r="M133" s="972"/>
    </row>
  </sheetData>
  <sheetProtection password="EE7B" sheet="1" objects="1" scenarios="1"/>
  <mergeCells count="53">
    <mergeCell ref="D131:M131"/>
    <mergeCell ref="D132:M132"/>
    <mergeCell ref="D133:M133"/>
    <mergeCell ref="D4:L4"/>
    <mergeCell ref="D5:L5"/>
    <mergeCell ref="D6:L6"/>
    <mergeCell ref="D8:L8"/>
    <mergeCell ref="D9:L9"/>
    <mergeCell ref="C44:D44"/>
    <mergeCell ref="C24:N24"/>
    <mergeCell ref="C11:N11"/>
    <mergeCell ref="C41:N41"/>
    <mergeCell ref="C21:N21"/>
    <mergeCell ref="C37:N37"/>
    <mergeCell ref="C54:M54"/>
    <mergeCell ref="C45:D45"/>
    <mergeCell ref="C33:D33"/>
    <mergeCell ref="C31:D31"/>
    <mergeCell ref="C49:D49"/>
    <mergeCell ref="C50:D50"/>
    <mergeCell ref="C51:D51"/>
    <mergeCell ref="H59:H61"/>
    <mergeCell ref="C52:D52"/>
    <mergeCell ref="C53:D53"/>
    <mergeCell ref="F59:F61"/>
    <mergeCell ref="G59:G61"/>
    <mergeCell ref="C58:M58"/>
    <mergeCell ref="C25:D25"/>
    <mergeCell ref="C36:D36"/>
    <mergeCell ref="C43:D43"/>
    <mergeCell ref="C47:D47"/>
    <mergeCell ref="C46:D46"/>
    <mergeCell ref="C48:D48"/>
    <mergeCell ref="C18:D18"/>
    <mergeCell ref="C35:D35"/>
    <mergeCell ref="C20:D20"/>
    <mergeCell ref="C26:D26"/>
    <mergeCell ref="C27:D27"/>
    <mergeCell ref="C28:D28"/>
    <mergeCell ref="C29:D29"/>
    <mergeCell ref="C30:D30"/>
    <mergeCell ref="C34:D34"/>
    <mergeCell ref="C32:D32"/>
    <mergeCell ref="C72:M72"/>
    <mergeCell ref="C87:M87"/>
    <mergeCell ref="C102:M102"/>
    <mergeCell ref="C116:M116"/>
    <mergeCell ref="C19:D19"/>
    <mergeCell ref="C13:D13"/>
    <mergeCell ref="C14:D14"/>
    <mergeCell ref="C15:D15"/>
    <mergeCell ref="C16:D16"/>
    <mergeCell ref="C17:D17"/>
  </mergeCells>
  <hyperlinks>
    <hyperlink ref="B14" location="MUNICÍPIOS!A1" display="AVANÇAR &gt;&gt;"/>
    <hyperlink ref="B15" location="'VEIC. ENV. EM ACID. COM VÍTIMAS'!A1" display="&lt;&lt; VOLTAR"/>
    <hyperlink ref="B13" location="'INÍCIO '!A1" display="INÍCIO"/>
    <hyperlink ref="D132" location="MUNICÍPIOS!A1" display="AVANÇAR &gt;&gt;"/>
    <hyperlink ref="D133" location="'VEIC. ENV. EM ACID. COM VÍTIMAS'!A1" display="&lt;&lt; VOLTAR"/>
    <hyperlink ref="D131" location="'INÍCIO '!A1" display="INÍCIO"/>
  </hyperlinks>
  <printOptions horizontalCentered="1"/>
  <pageMargins left="0.23622047244094491" right="0.23622047244094491" top="0.23622047244094491" bottom="0.19685039370078741" header="0.27559055118110237" footer="0.31496062992125984"/>
  <pageSetup paperSize="9" scale="71" orientation="portrait" r:id="rId1"/>
  <rowBreaks count="1" manualBreakCount="1">
    <brk id="55" min="2" max="13" man="1"/>
  </rowBreaks>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61"/>
  <sheetViews>
    <sheetView showGridLines="0" showRowColHeaders="0" topLeftCell="A9" zoomScaleNormal="100" workbookViewId="0">
      <selection activeCell="B18" sqref="B18"/>
    </sheetView>
  </sheetViews>
  <sheetFormatPr baseColWidth="10" defaultRowHeight="15" x14ac:dyDescent="0.25"/>
  <cols>
    <col min="1" max="1" width="12.5703125" customWidth="1"/>
    <col min="2" max="2" width="16" customWidth="1"/>
    <col min="3" max="3" width="3.85546875" customWidth="1"/>
    <col min="4" max="4" width="27.42578125" customWidth="1"/>
    <col min="5" max="5" width="8.5703125" customWidth="1"/>
    <col min="6" max="6" width="7.42578125" customWidth="1"/>
    <col min="7" max="7" width="6.85546875" customWidth="1"/>
    <col min="8" max="8" width="6.5703125" customWidth="1"/>
    <col min="9" max="9" width="4" customWidth="1"/>
    <col min="10" max="10" width="3.28515625" customWidth="1"/>
    <col min="11" max="12" width="7" customWidth="1"/>
    <col min="13" max="15" width="7.28515625" customWidth="1"/>
    <col min="16" max="16" width="9.140625" customWidth="1"/>
    <col min="17" max="17" width="9.140625" hidden="1" customWidth="1"/>
    <col min="18" max="18" width="9.140625" customWidth="1"/>
    <col min="19" max="19" width="16.7109375" customWidth="1"/>
    <col min="20" max="256" width="9.140625" customWidth="1"/>
  </cols>
  <sheetData>
    <row r="3" spans="3:14" ht="15.75" x14ac:dyDescent="0.25">
      <c r="D3" s="412"/>
      <c r="E3" s="285"/>
      <c r="F3" s="285"/>
      <c r="G3" s="285"/>
      <c r="H3" s="285"/>
      <c r="I3" s="285"/>
      <c r="J3" s="285"/>
      <c r="K3" s="285"/>
      <c r="L3" s="285"/>
      <c r="M3" s="285"/>
      <c r="N3" s="285"/>
    </row>
    <row r="4" spans="3:14" ht="15.75" x14ac:dyDescent="0.25">
      <c r="D4" s="1047"/>
      <c r="E4" s="1047"/>
      <c r="F4" s="1047"/>
      <c r="G4" s="1047"/>
      <c r="H4" s="1047"/>
      <c r="I4" s="1047"/>
      <c r="J4" s="1047"/>
      <c r="K4" s="1047"/>
      <c r="L4" s="1047"/>
      <c r="M4" s="1047"/>
      <c r="N4" s="1047"/>
    </row>
    <row r="5" spans="3:14" ht="16.5" customHeight="1" x14ac:dyDescent="0.25">
      <c r="D5" s="1047"/>
      <c r="E5" s="1047"/>
      <c r="F5" s="1047"/>
      <c r="G5" s="1047"/>
      <c r="H5" s="1047"/>
      <c r="I5" s="1047"/>
      <c r="J5" s="1047"/>
      <c r="K5" s="1047"/>
      <c r="L5" s="1047"/>
      <c r="M5" s="1047"/>
      <c r="N5" s="1047"/>
    </row>
    <row r="6" spans="3:14" ht="15.75" x14ac:dyDescent="0.25">
      <c r="D6" s="1047"/>
      <c r="E6" s="1047"/>
      <c r="F6" s="1047"/>
      <c r="G6" s="1047"/>
      <c r="H6" s="1047"/>
      <c r="I6" s="1047"/>
      <c r="J6" s="1047"/>
      <c r="K6" s="1047"/>
      <c r="L6" s="1047"/>
      <c r="M6" s="1047"/>
      <c r="N6" s="1047"/>
    </row>
    <row r="7" spans="3:14" ht="6" customHeight="1" x14ac:dyDescent="0.25">
      <c r="D7" s="285"/>
      <c r="E7" s="285"/>
      <c r="F7" s="285"/>
      <c r="G7" s="285"/>
      <c r="H7" s="285"/>
      <c r="I7" s="285"/>
      <c r="J7" s="285"/>
      <c r="K7" s="285"/>
      <c r="L7" s="285"/>
      <c r="M7" s="285"/>
      <c r="N7" s="285"/>
    </row>
    <row r="8" spans="3:14" ht="18.75" x14ac:dyDescent="0.25">
      <c r="D8" s="1061"/>
      <c r="E8" s="1061"/>
      <c r="F8" s="1061"/>
      <c r="G8" s="1061"/>
      <c r="H8" s="1061"/>
      <c r="I8" s="1061"/>
      <c r="J8" s="1061"/>
      <c r="K8" s="1061"/>
      <c r="L8" s="1061"/>
      <c r="M8" s="1061"/>
      <c r="N8" s="1061"/>
    </row>
    <row r="9" spans="3:14" ht="18.75" x14ac:dyDescent="0.25">
      <c r="D9" s="1061"/>
      <c r="E9" s="1061"/>
      <c r="F9" s="1061"/>
      <c r="G9" s="1061"/>
      <c r="H9" s="1061"/>
      <c r="I9" s="1061"/>
      <c r="J9" s="1061"/>
      <c r="K9" s="1061"/>
      <c r="L9" s="1061"/>
      <c r="M9" s="1061"/>
      <c r="N9" s="1061"/>
    </row>
    <row r="10" spans="3:14" ht="15.75" x14ac:dyDescent="0.25">
      <c r="D10" s="114"/>
      <c r="E10" s="114"/>
      <c r="F10" s="114"/>
      <c r="G10" s="114"/>
      <c r="H10" s="114"/>
      <c r="I10" s="114"/>
      <c r="J10" s="114"/>
      <c r="K10" s="114"/>
      <c r="L10" s="114"/>
      <c r="M10" s="114"/>
      <c r="N10" s="114"/>
    </row>
    <row r="11" spans="3:14" ht="15" customHeight="1" x14ac:dyDescent="0.25">
      <c r="C11" s="401" t="s">
        <v>11</v>
      </c>
      <c r="D11" s="410"/>
      <c r="E11" s="410"/>
      <c r="F11" s="410"/>
      <c r="G11" s="410"/>
      <c r="H11" s="410"/>
      <c r="I11" s="410"/>
      <c r="J11" s="410"/>
      <c r="K11" s="410"/>
      <c r="L11" s="410"/>
      <c r="M11" s="410"/>
      <c r="N11" s="410"/>
    </row>
    <row r="12" spans="3:14" ht="11.25" customHeight="1" x14ac:dyDescent="0.25">
      <c r="C12" s="401"/>
      <c r="D12" s="410"/>
      <c r="E12" s="410"/>
      <c r="F12" s="410"/>
      <c r="G12" s="410"/>
      <c r="H12" s="410"/>
      <c r="I12" s="410"/>
      <c r="J12" s="410"/>
      <c r="K12" s="410"/>
      <c r="L12" s="410"/>
      <c r="M12" s="410"/>
      <c r="N12" s="410"/>
    </row>
    <row r="13" spans="3:14" ht="28.5" customHeight="1" x14ac:dyDescent="0.25">
      <c r="C13" s="1033" t="s">
        <v>448</v>
      </c>
      <c r="D13" s="1033"/>
      <c r="E13" s="1033"/>
      <c r="F13" s="1033"/>
      <c r="G13" s="1033"/>
      <c r="H13" s="1033"/>
      <c r="I13" s="1033"/>
      <c r="J13" s="1033"/>
      <c r="K13" s="1033"/>
      <c r="L13" s="1033"/>
      <c r="M13" s="1033"/>
      <c r="N13" s="1033"/>
    </row>
    <row r="14" spans="3:14" ht="9.75" customHeight="1" thickBot="1" x14ac:dyDescent="0.3">
      <c r="D14" s="411"/>
      <c r="E14" s="411"/>
      <c r="F14" s="411"/>
      <c r="G14" s="411"/>
      <c r="H14" s="411"/>
      <c r="I14" s="411"/>
      <c r="J14" s="411"/>
      <c r="K14" s="411"/>
      <c r="L14" s="411"/>
      <c r="M14" s="411"/>
      <c r="N14" s="411"/>
    </row>
    <row r="15" spans="3:14" ht="75" customHeight="1" thickBot="1" x14ac:dyDescent="0.3">
      <c r="C15" s="1050" t="s">
        <v>365</v>
      </c>
      <c r="D15" s="1051"/>
      <c r="E15" s="405" t="s">
        <v>379</v>
      </c>
      <c r="F15" s="406" t="s">
        <v>382</v>
      </c>
      <c r="G15" s="406" t="s">
        <v>406</v>
      </c>
      <c r="H15" s="406" t="s">
        <v>405</v>
      </c>
      <c r="I15" s="1052" t="s">
        <v>380</v>
      </c>
      <c r="J15" s="1053"/>
      <c r="K15" s="687" t="s">
        <v>376</v>
      </c>
      <c r="L15" s="406" t="s">
        <v>377</v>
      </c>
      <c r="M15" s="758" t="s">
        <v>138</v>
      </c>
      <c r="N15" s="406" t="s">
        <v>378</v>
      </c>
    </row>
    <row r="16" spans="3:14" s="170" customFormat="1" ht="15" customHeight="1" x14ac:dyDescent="0.25">
      <c r="C16" s="402">
        <v>1</v>
      </c>
      <c r="D16" s="733" t="s">
        <v>366</v>
      </c>
      <c r="E16" s="738">
        <v>24221</v>
      </c>
      <c r="F16" s="738">
        <v>8974</v>
      </c>
      <c r="G16" s="739">
        <v>37.050493373518847</v>
      </c>
      <c r="H16" s="738">
        <v>238</v>
      </c>
      <c r="I16" s="1054">
        <v>633</v>
      </c>
      <c r="J16" s="1055"/>
      <c r="K16" s="740">
        <v>260</v>
      </c>
      <c r="L16" s="741">
        <v>206</v>
      </c>
      <c r="M16" s="742">
        <v>304</v>
      </c>
      <c r="N16" s="741">
        <v>9</v>
      </c>
    </row>
    <row r="17" spans="2:14" s="170" customFormat="1" ht="15" customHeight="1" x14ac:dyDescent="0.2">
      <c r="B17" s="413" t="s">
        <v>40</v>
      </c>
      <c r="C17" s="732">
        <v>2</v>
      </c>
      <c r="D17" s="734" t="s">
        <v>306</v>
      </c>
      <c r="E17" s="743">
        <v>12819</v>
      </c>
      <c r="F17" s="743">
        <v>2414</v>
      </c>
      <c r="G17" s="744">
        <v>18.83142210780872</v>
      </c>
      <c r="H17" s="743">
        <v>82</v>
      </c>
      <c r="I17" s="1056">
        <v>138</v>
      </c>
      <c r="J17" s="1057"/>
      <c r="K17" s="745">
        <v>62</v>
      </c>
      <c r="L17" s="746">
        <v>50</v>
      </c>
      <c r="M17" s="747">
        <v>74</v>
      </c>
      <c r="N17" s="746">
        <v>2</v>
      </c>
    </row>
    <row r="18" spans="2:14" s="170" customFormat="1" ht="15" customHeight="1" x14ac:dyDescent="0.25">
      <c r="B18" s="895" t="s">
        <v>42</v>
      </c>
      <c r="C18" s="403">
        <v>3</v>
      </c>
      <c r="D18" s="735" t="s">
        <v>367</v>
      </c>
      <c r="E18" s="748">
        <v>17001</v>
      </c>
      <c r="F18" s="748">
        <v>3512</v>
      </c>
      <c r="G18" s="749">
        <v>20.657608375977883</v>
      </c>
      <c r="H18" s="748">
        <v>68</v>
      </c>
      <c r="I18" s="1075">
        <v>312</v>
      </c>
      <c r="J18" s="1076"/>
      <c r="K18" s="750">
        <v>56</v>
      </c>
      <c r="L18" s="751">
        <v>43</v>
      </c>
      <c r="M18" s="752">
        <v>70</v>
      </c>
      <c r="N18" s="751">
        <v>8</v>
      </c>
    </row>
    <row r="19" spans="2:14" s="170" customFormat="1" ht="15" customHeight="1" x14ac:dyDescent="0.25">
      <c r="B19" s="414" t="s">
        <v>103</v>
      </c>
      <c r="C19" s="732">
        <v>4</v>
      </c>
      <c r="D19" s="734" t="s">
        <v>368</v>
      </c>
      <c r="E19" s="743">
        <v>16689</v>
      </c>
      <c r="F19" s="743">
        <v>5048</v>
      </c>
      <c r="G19" s="744">
        <v>30.247468392354243</v>
      </c>
      <c r="H19" s="743">
        <v>122</v>
      </c>
      <c r="I19" s="1056">
        <v>486</v>
      </c>
      <c r="J19" s="1057"/>
      <c r="K19" s="745">
        <v>157</v>
      </c>
      <c r="L19" s="746">
        <v>112</v>
      </c>
      <c r="M19" s="747">
        <v>176</v>
      </c>
      <c r="N19" s="746">
        <v>12</v>
      </c>
    </row>
    <row r="20" spans="2:14" s="170" customFormat="1" ht="15" customHeight="1" x14ac:dyDescent="0.25">
      <c r="C20" s="403">
        <v>5</v>
      </c>
      <c r="D20" s="735" t="s">
        <v>309</v>
      </c>
      <c r="E20" s="748">
        <v>88330</v>
      </c>
      <c r="F20" s="748">
        <v>42367</v>
      </c>
      <c r="G20" s="749">
        <v>47.964451488735428</v>
      </c>
      <c r="H20" s="748">
        <v>481</v>
      </c>
      <c r="I20" s="1075">
        <v>6483</v>
      </c>
      <c r="J20" s="1076"/>
      <c r="K20" s="750">
        <v>894</v>
      </c>
      <c r="L20" s="751">
        <v>635</v>
      </c>
      <c r="M20" s="752">
        <v>961</v>
      </c>
      <c r="N20" s="751">
        <v>18</v>
      </c>
    </row>
    <row r="21" spans="2:14" s="170" customFormat="1" ht="15" customHeight="1" x14ac:dyDescent="0.25">
      <c r="C21" s="732">
        <v>6</v>
      </c>
      <c r="D21" s="734" t="s">
        <v>310</v>
      </c>
      <c r="E21" s="743">
        <v>32248</v>
      </c>
      <c r="F21" s="743">
        <v>8766</v>
      </c>
      <c r="G21" s="744">
        <v>27.183081121309847</v>
      </c>
      <c r="H21" s="743">
        <v>142</v>
      </c>
      <c r="I21" s="1056">
        <v>910</v>
      </c>
      <c r="J21" s="1057"/>
      <c r="K21" s="745">
        <v>313</v>
      </c>
      <c r="L21" s="746">
        <v>235</v>
      </c>
      <c r="M21" s="747">
        <v>379</v>
      </c>
      <c r="N21" s="746">
        <v>10</v>
      </c>
    </row>
    <row r="22" spans="2:14" s="170" customFormat="1" ht="15" customHeight="1" x14ac:dyDescent="0.25">
      <c r="C22" s="403">
        <v>7</v>
      </c>
      <c r="D22" s="735" t="s">
        <v>311</v>
      </c>
      <c r="E22" s="748">
        <v>6297</v>
      </c>
      <c r="F22" s="748">
        <v>1867</v>
      </c>
      <c r="G22" s="749">
        <v>29.649039225027789</v>
      </c>
      <c r="H22" s="748">
        <v>60</v>
      </c>
      <c r="I22" s="1075">
        <v>184</v>
      </c>
      <c r="J22" s="1076"/>
      <c r="K22" s="750">
        <v>31</v>
      </c>
      <c r="L22" s="751">
        <v>27</v>
      </c>
      <c r="M22" s="752">
        <v>39</v>
      </c>
      <c r="N22" s="751">
        <v>2</v>
      </c>
    </row>
    <row r="23" spans="2:14" s="170" customFormat="1" ht="15" customHeight="1" x14ac:dyDescent="0.25">
      <c r="C23" s="732">
        <v>8</v>
      </c>
      <c r="D23" s="734" t="s">
        <v>312</v>
      </c>
      <c r="E23" s="743">
        <v>5689</v>
      </c>
      <c r="F23" s="743">
        <v>1002</v>
      </c>
      <c r="G23" s="744">
        <v>17.612937247319387</v>
      </c>
      <c r="H23" s="743">
        <v>23</v>
      </c>
      <c r="I23" s="1056">
        <v>104</v>
      </c>
      <c r="J23" s="1057"/>
      <c r="K23" s="745">
        <v>17</v>
      </c>
      <c r="L23" s="746">
        <v>14</v>
      </c>
      <c r="M23" s="747">
        <v>18</v>
      </c>
      <c r="N23" s="746">
        <v>0</v>
      </c>
    </row>
    <row r="24" spans="2:14" s="170" customFormat="1" ht="15" customHeight="1" x14ac:dyDescent="0.25">
      <c r="C24" s="403">
        <v>9</v>
      </c>
      <c r="D24" s="735" t="s">
        <v>313</v>
      </c>
      <c r="E24" s="748">
        <v>77982</v>
      </c>
      <c r="F24" s="748">
        <v>39985</v>
      </c>
      <c r="G24" s="749">
        <v>51.27465312508015</v>
      </c>
      <c r="H24" s="748">
        <v>701</v>
      </c>
      <c r="I24" s="1075">
        <v>9889</v>
      </c>
      <c r="J24" s="1076"/>
      <c r="K24" s="750">
        <v>1049</v>
      </c>
      <c r="L24" s="751">
        <v>718</v>
      </c>
      <c r="M24" s="752">
        <v>1029</v>
      </c>
      <c r="N24" s="751">
        <v>18</v>
      </c>
    </row>
    <row r="25" spans="2:14" s="170" customFormat="1" ht="15" customHeight="1" x14ac:dyDescent="0.25">
      <c r="C25" s="732">
        <v>10</v>
      </c>
      <c r="D25" s="734" t="s">
        <v>314</v>
      </c>
      <c r="E25" s="743">
        <v>12662</v>
      </c>
      <c r="F25" s="743">
        <v>1197</v>
      </c>
      <c r="G25" s="744">
        <v>9.4534828621070925</v>
      </c>
      <c r="H25" s="743">
        <v>17</v>
      </c>
      <c r="I25" s="1056">
        <v>56</v>
      </c>
      <c r="J25" s="1057"/>
      <c r="K25" s="745">
        <v>29</v>
      </c>
      <c r="L25" s="746">
        <v>19</v>
      </c>
      <c r="M25" s="747">
        <v>26</v>
      </c>
      <c r="N25" s="746">
        <v>3</v>
      </c>
    </row>
    <row r="26" spans="2:14" s="170" customFormat="1" ht="15" customHeight="1" x14ac:dyDescent="0.25">
      <c r="C26" s="403">
        <v>11</v>
      </c>
      <c r="D26" s="735" t="s">
        <v>315</v>
      </c>
      <c r="E26" s="748">
        <v>19400</v>
      </c>
      <c r="F26" s="748">
        <v>2367</v>
      </c>
      <c r="G26" s="749">
        <v>12.201030927835053</v>
      </c>
      <c r="H26" s="748">
        <v>120</v>
      </c>
      <c r="I26" s="1075">
        <v>474</v>
      </c>
      <c r="J26" s="1076"/>
      <c r="K26" s="750">
        <v>56</v>
      </c>
      <c r="L26" s="751">
        <v>34</v>
      </c>
      <c r="M26" s="752">
        <v>43</v>
      </c>
      <c r="N26" s="751">
        <v>10</v>
      </c>
    </row>
    <row r="27" spans="2:14" s="170" customFormat="1" ht="15" customHeight="1" x14ac:dyDescent="0.25">
      <c r="C27" s="732">
        <v>12</v>
      </c>
      <c r="D27" s="734" t="s">
        <v>316</v>
      </c>
      <c r="E27" s="743">
        <v>3570</v>
      </c>
      <c r="F27" s="743">
        <v>623</v>
      </c>
      <c r="G27" s="744">
        <v>17.450980392156861</v>
      </c>
      <c r="H27" s="743">
        <v>27</v>
      </c>
      <c r="I27" s="1056">
        <v>120</v>
      </c>
      <c r="J27" s="1057"/>
      <c r="K27" s="745">
        <v>15</v>
      </c>
      <c r="L27" s="746">
        <v>10</v>
      </c>
      <c r="M27" s="747">
        <v>17</v>
      </c>
      <c r="N27" s="746">
        <v>1</v>
      </c>
    </row>
    <row r="28" spans="2:14" s="170" customFormat="1" ht="15" customHeight="1" x14ac:dyDescent="0.25">
      <c r="C28" s="403">
        <v>13</v>
      </c>
      <c r="D28" s="735" t="s">
        <v>317</v>
      </c>
      <c r="E28" s="748">
        <v>17022</v>
      </c>
      <c r="F28" s="748">
        <v>6958</v>
      </c>
      <c r="G28" s="749">
        <v>40.876512748208199</v>
      </c>
      <c r="H28" s="748">
        <v>320</v>
      </c>
      <c r="I28" s="1075">
        <v>910</v>
      </c>
      <c r="J28" s="1076"/>
      <c r="K28" s="750">
        <v>196</v>
      </c>
      <c r="L28" s="751">
        <v>148</v>
      </c>
      <c r="M28" s="752">
        <v>214</v>
      </c>
      <c r="N28" s="751">
        <v>3</v>
      </c>
    </row>
    <row r="29" spans="2:14" s="170" customFormat="1" ht="15" customHeight="1" x14ac:dyDescent="0.25">
      <c r="C29" s="732">
        <v>14</v>
      </c>
      <c r="D29" s="734" t="s">
        <v>318</v>
      </c>
      <c r="E29" s="743">
        <v>8250</v>
      </c>
      <c r="F29" s="743">
        <v>1310</v>
      </c>
      <c r="G29" s="744">
        <v>15.878787878787879</v>
      </c>
      <c r="H29" s="743">
        <v>99</v>
      </c>
      <c r="I29" s="1056">
        <v>314</v>
      </c>
      <c r="J29" s="1057"/>
      <c r="K29" s="745">
        <v>41</v>
      </c>
      <c r="L29" s="746">
        <v>27</v>
      </c>
      <c r="M29" s="747">
        <v>51</v>
      </c>
      <c r="N29" s="746">
        <v>0</v>
      </c>
    </row>
    <row r="30" spans="2:14" s="170" customFormat="1" ht="15" customHeight="1" x14ac:dyDescent="0.25">
      <c r="C30" s="403">
        <v>15</v>
      </c>
      <c r="D30" s="735" t="s">
        <v>369</v>
      </c>
      <c r="E30" s="748">
        <v>18536</v>
      </c>
      <c r="F30" s="748">
        <v>7739</v>
      </c>
      <c r="G30" s="749">
        <v>41.751186879585674</v>
      </c>
      <c r="H30" s="748">
        <v>179</v>
      </c>
      <c r="I30" s="1075">
        <v>789</v>
      </c>
      <c r="J30" s="1076"/>
      <c r="K30" s="750">
        <v>221</v>
      </c>
      <c r="L30" s="751">
        <v>165</v>
      </c>
      <c r="M30" s="752">
        <v>244</v>
      </c>
      <c r="N30" s="751">
        <v>5</v>
      </c>
    </row>
    <row r="31" spans="2:14" s="170" customFormat="1" ht="15" customHeight="1" x14ac:dyDescent="0.25">
      <c r="C31" s="732">
        <v>16</v>
      </c>
      <c r="D31" s="734" t="s">
        <v>320</v>
      </c>
      <c r="E31" s="743">
        <v>8802</v>
      </c>
      <c r="F31" s="743">
        <v>1837</v>
      </c>
      <c r="G31" s="744">
        <v>20.870256759827313</v>
      </c>
      <c r="H31" s="743">
        <v>72</v>
      </c>
      <c r="I31" s="1056">
        <v>232</v>
      </c>
      <c r="J31" s="1057"/>
      <c r="K31" s="745">
        <v>65</v>
      </c>
      <c r="L31" s="746">
        <v>51</v>
      </c>
      <c r="M31" s="747">
        <v>71</v>
      </c>
      <c r="N31" s="746">
        <v>0</v>
      </c>
    </row>
    <row r="32" spans="2:14" s="170" customFormat="1" ht="15" customHeight="1" x14ac:dyDescent="0.25">
      <c r="C32" s="403">
        <v>17</v>
      </c>
      <c r="D32" s="735" t="s">
        <v>321</v>
      </c>
      <c r="E32" s="748">
        <v>13600</v>
      </c>
      <c r="F32" s="748">
        <v>1768</v>
      </c>
      <c r="G32" s="749">
        <v>13</v>
      </c>
      <c r="H32" s="748">
        <v>111</v>
      </c>
      <c r="I32" s="1075">
        <v>316</v>
      </c>
      <c r="J32" s="1076"/>
      <c r="K32" s="750">
        <v>35</v>
      </c>
      <c r="L32" s="751">
        <v>22</v>
      </c>
      <c r="M32" s="752">
        <v>36</v>
      </c>
      <c r="N32" s="751">
        <v>1</v>
      </c>
    </row>
    <row r="33" spans="3:14" s="170" customFormat="1" ht="15" customHeight="1" x14ac:dyDescent="0.25">
      <c r="C33" s="732">
        <v>18</v>
      </c>
      <c r="D33" s="734" t="s">
        <v>322</v>
      </c>
      <c r="E33" s="743">
        <v>15643</v>
      </c>
      <c r="F33" s="743">
        <v>2018</v>
      </c>
      <c r="G33" s="744">
        <v>12.900338809691236</v>
      </c>
      <c r="H33" s="743">
        <v>103</v>
      </c>
      <c r="I33" s="1056">
        <v>158</v>
      </c>
      <c r="J33" s="1057"/>
      <c r="K33" s="745">
        <v>91</v>
      </c>
      <c r="L33" s="746">
        <v>72</v>
      </c>
      <c r="M33" s="747">
        <v>113</v>
      </c>
      <c r="N33" s="746">
        <v>5</v>
      </c>
    </row>
    <row r="34" spans="3:14" s="170" customFormat="1" ht="15" customHeight="1" x14ac:dyDescent="0.25">
      <c r="C34" s="403">
        <v>19</v>
      </c>
      <c r="D34" s="735" t="s">
        <v>370</v>
      </c>
      <c r="E34" s="748">
        <v>28426</v>
      </c>
      <c r="F34" s="748">
        <v>10307</v>
      </c>
      <c r="G34" s="749">
        <v>36.25905860831633</v>
      </c>
      <c r="H34" s="748">
        <v>376</v>
      </c>
      <c r="I34" s="1075">
        <v>1598</v>
      </c>
      <c r="J34" s="1076"/>
      <c r="K34" s="750">
        <v>211</v>
      </c>
      <c r="L34" s="751">
        <v>152</v>
      </c>
      <c r="M34" s="752">
        <v>227</v>
      </c>
      <c r="N34" s="751">
        <v>3</v>
      </c>
    </row>
    <row r="35" spans="3:14" s="170" customFormat="1" ht="15" customHeight="1" x14ac:dyDescent="0.25">
      <c r="C35" s="732">
        <v>20</v>
      </c>
      <c r="D35" s="734" t="s">
        <v>324</v>
      </c>
      <c r="E35" s="743">
        <v>10491</v>
      </c>
      <c r="F35" s="743">
        <v>1936</v>
      </c>
      <c r="G35" s="744">
        <v>18.453912877704699</v>
      </c>
      <c r="H35" s="743">
        <v>58</v>
      </c>
      <c r="I35" s="1056">
        <v>130</v>
      </c>
      <c r="J35" s="1057"/>
      <c r="K35" s="745">
        <v>37</v>
      </c>
      <c r="L35" s="746">
        <v>29</v>
      </c>
      <c r="M35" s="747">
        <v>41</v>
      </c>
      <c r="N35" s="746">
        <v>0</v>
      </c>
    </row>
    <row r="36" spans="3:14" s="170" customFormat="1" ht="15" customHeight="1" x14ac:dyDescent="0.25">
      <c r="C36" s="403">
        <v>21</v>
      </c>
      <c r="D36" s="735" t="s">
        <v>325</v>
      </c>
      <c r="E36" s="748">
        <v>41638</v>
      </c>
      <c r="F36" s="748">
        <v>10442</v>
      </c>
      <c r="G36" s="749">
        <v>25.078053700946253</v>
      </c>
      <c r="H36" s="748">
        <v>484</v>
      </c>
      <c r="I36" s="1075">
        <v>2126</v>
      </c>
      <c r="J36" s="1076"/>
      <c r="K36" s="750">
        <v>313</v>
      </c>
      <c r="L36" s="751">
        <v>227</v>
      </c>
      <c r="M36" s="752">
        <v>393</v>
      </c>
      <c r="N36" s="751">
        <v>8</v>
      </c>
    </row>
    <row r="37" spans="3:14" s="170" customFormat="1" ht="15" customHeight="1" x14ac:dyDescent="0.25">
      <c r="C37" s="732">
        <v>22</v>
      </c>
      <c r="D37" s="734" t="s">
        <v>326</v>
      </c>
      <c r="E37" s="743">
        <v>8557</v>
      </c>
      <c r="F37" s="743">
        <v>1192</v>
      </c>
      <c r="G37" s="744">
        <v>13.930115694752834</v>
      </c>
      <c r="H37" s="743">
        <v>12</v>
      </c>
      <c r="I37" s="1056">
        <v>97</v>
      </c>
      <c r="J37" s="1057"/>
      <c r="K37" s="745">
        <v>4</v>
      </c>
      <c r="L37" s="746">
        <v>4</v>
      </c>
      <c r="M37" s="747">
        <v>4</v>
      </c>
      <c r="N37" s="746">
        <v>1</v>
      </c>
    </row>
    <row r="38" spans="3:14" s="170" customFormat="1" ht="15" customHeight="1" x14ac:dyDescent="0.25">
      <c r="C38" s="403">
        <v>23</v>
      </c>
      <c r="D38" s="735" t="s">
        <v>327</v>
      </c>
      <c r="E38" s="748">
        <v>51914</v>
      </c>
      <c r="F38" s="748">
        <v>23713</v>
      </c>
      <c r="G38" s="749">
        <v>45.677466579342756</v>
      </c>
      <c r="H38" s="748">
        <v>600</v>
      </c>
      <c r="I38" s="1075">
        <v>3634</v>
      </c>
      <c r="J38" s="1076"/>
      <c r="K38" s="750">
        <v>428</v>
      </c>
      <c r="L38" s="751">
        <v>273</v>
      </c>
      <c r="M38" s="752">
        <v>417</v>
      </c>
      <c r="N38" s="751">
        <v>13</v>
      </c>
    </row>
    <row r="39" spans="3:14" s="170" customFormat="1" ht="15" customHeight="1" x14ac:dyDescent="0.25">
      <c r="C39" s="732">
        <v>24</v>
      </c>
      <c r="D39" s="734" t="s">
        <v>328</v>
      </c>
      <c r="E39" s="743">
        <v>115593</v>
      </c>
      <c r="F39" s="743">
        <v>57574</v>
      </c>
      <c r="G39" s="744">
        <v>49.807514295848364</v>
      </c>
      <c r="H39" s="743">
        <v>1174</v>
      </c>
      <c r="I39" s="1056">
        <v>9358</v>
      </c>
      <c r="J39" s="1057"/>
      <c r="K39" s="745">
        <v>1208</v>
      </c>
      <c r="L39" s="746">
        <v>799</v>
      </c>
      <c r="M39" s="747">
        <v>1145</v>
      </c>
      <c r="N39" s="746">
        <v>11</v>
      </c>
    </row>
    <row r="40" spans="3:14" s="170" customFormat="1" ht="15" customHeight="1" x14ac:dyDescent="0.25">
      <c r="C40" s="403">
        <v>25</v>
      </c>
      <c r="D40" s="735" t="s">
        <v>371</v>
      </c>
      <c r="E40" s="748">
        <v>30700</v>
      </c>
      <c r="F40" s="748">
        <v>6281</v>
      </c>
      <c r="G40" s="749">
        <v>20.459283387622147</v>
      </c>
      <c r="H40" s="748">
        <v>127</v>
      </c>
      <c r="I40" s="1075">
        <v>429</v>
      </c>
      <c r="J40" s="1076"/>
      <c r="K40" s="750">
        <v>155</v>
      </c>
      <c r="L40" s="751">
        <v>123</v>
      </c>
      <c r="M40" s="752">
        <v>203</v>
      </c>
      <c r="N40" s="751">
        <v>4</v>
      </c>
    </row>
    <row r="41" spans="3:14" s="170" customFormat="1" ht="15" customHeight="1" x14ac:dyDescent="0.25">
      <c r="C41" s="732">
        <v>26</v>
      </c>
      <c r="D41" s="734" t="s">
        <v>330</v>
      </c>
      <c r="E41" s="743">
        <v>10350</v>
      </c>
      <c r="F41" s="743">
        <v>2795</v>
      </c>
      <c r="G41" s="744">
        <v>27.004830917874393</v>
      </c>
      <c r="H41" s="743">
        <v>75</v>
      </c>
      <c r="I41" s="1056">
        <v>309</v>
      </c>
      <c r="J41" s="1057"/>
      <c r="K41" s="745">
        <v>54</v>
      </c>
      <c r="L41" s="746">
        <v>42</v>
      </c>
      <c r="M41" s="747">
        <v>62</v>
      </c>
      <c r="N41" s="746">
        <v>2</v>
      </c>
    </row>
    <row r="42" spans="3:14" s="170" customFormat="1" ht="15" customHeight="1" x14ac:dyDescent="0.25">
      <c r="C42" s="403">
        <v>27</v>
      </c>
      <c r="D42" s="735" t="s">
        <v>331</v>
      </c>
      <c r="E42" s="748">
        <v>11804</v>
      </c>
      <c r="F42" s="748">
        <v>4291</v>
      </c>
      <c r="G42" s="749">
        <v>36.352084039308707</v>
      </c>
      <c r="H42" s="748">
        <v>81</v>
      </c>
      <c r="I42" s="1075">
        <v>196</v>
      </c>
      <c r="J42" s="1076"/>
      <c r="K42" s="750">
        <v>25</v>
      </c>
      <c r="L42" s="751">
        <v>17</v>
      </c>
      <c r="M42" s="752">
        <v>32</v>
      </c>
      <c r="N42" s="751">
        <v>1</v>
      </c>
    </row>
    <row r="43" spans="3:14" s="170" customFormat="1" ht="15" customHeight="1" x14ac:dyDescent="0.25">
      <c r="C43" s="732">
        <v>28</v>
      </c>
      <c r="D43" s="734" t="s">
        <v>332</v>
      </c>
      <c r="E43" s="743">
        <v>14010</v>
      </c>
      <c r="F43" s="743">
        <v>3733</v>
      </c>
      <c r="G43" s="744">
        <v>26.645253390435403</v>
      </c>
      <c r="H43" s="743">
        <v>68</v>
      </c>
      <c r="I43" s="1056">
        <v>73</v>
      </c>
      <c r="J43" s="1057"/>
      <c r="K43" s="745">
        <v>74</v>
      </c>
      <c r="L43" s="746">
        <v>49</v>
      </c>
      <c r="M43" s="747">
        <v>73</v>
      </c>
      <c r="N43" s="746">
        <v>1</v>
      </c>
    </row>
    <row r="44" spans="3:14" s="170" customFormat="1" ht="15" customHeight="1" x14ac:dyDescent="0.25">
      <c r="C44" s="403">
        <v>29</v>
      </c>
      <c r="D44" s="735" t="s">
        <v>409</v>
      </c>
      <c r="E44" s="748">
        <v>16998</v>
      </c>
      <c r="F44" s="748">
        <v>5814</v>
      </c>
      <c r="G44" s="749">
        <v>34.204024002823864</v>
      </c>
      <c r="H44" s="748">
        <v>138</v>
      </c>
      <c r="I44" s="1075">
        <v>343</v>
      </c>
      <c r="J44" s="1076"/>
      <c r="K44" s="750">
        <v>217</v>
      </c>
      <c r="L44" s="751">
        <v>187</v>
      </c>
      <c r="M44" s="752">
        <v>284</v>
      </c>
      <c r="N44" s="751">
        <v>2</v>
      </c>
    </row>
    <row r="45" spans="3:14" s="170" customFormat="1" ht="15" customHeight="1" x14ac:dyDescent="0.25">
      <c r="C45" s="732">
        <v>30</v>
      </c>
      <c r="D45" s="734" t="s">
        <v>334</v>
      </c>
      <c r="E45" s="743">
        <v>22541</v>
      </c>
      <c r="F45" s="743">
        <v>3677</v>
      </c>
      <c r="G45" s="744">
        <v>16.312497227274743</v>
      </c>
      <c r="H45" s="743">
        <v>143</v>
      </c>
      <c r="I45" s="1056">
        <v>583</v>
      </c>
      <c r="J45" s="1057"/>
      <c r="K45" s="745">
        <v>86</v>
      </c>
      <c r="L45" s="746">
        <v>66</v>
      </c>
      <c r="M45" s="747">
        <v>105</v>
      </c>
      <c r="N45" s="746">
        <v>1</v>
      </c>
    </row>
    <row r="46" spans="3:14" s="170" customFormat="1" ht="15" customHeight="1" x14ac:dyDescent="0.25">
      <c r="C46" s="403">
        <v>31</v>
      </c>
      <c r="D46" s="735" t="s">
        <v>335</v>
      </c>
      <c r="E46" s="748">
        <v>7490</v>
      </c>
      <c r="F46" s="748">
        <v>1413</v>
      </c>
      <c r="G46" s="749">
        <v>18.865153538050734</v>
      </c>
      <c r="H46" s="748">
        <v>32</v>
      </c>
      <c r="I46" s="1075">
        <v>92</v>
      </c>
      <c r="J46" s="1076"/>
      <c r="K46" s="750">
        <v>35</v>
      </c>
      <c r="L46" s="751">
        <v>22</v>
      </c>
      <c r="M46" s="752">
        <v>41</v>
      </c>
      <c r="N46" s="751">
        <v>4</v>
      </c>
    </row>
    <row r="47" spans="3:14" s="170" customFormat="1" ht="15" customHeight="1" x14ac:dyDescent="0.25">
      <c r="C47" s="732">
        <v>32</v>
      </c>
      <c r="D47" s="734" t="s">
        <v>336</v>
      </c>
      <c r="E47" s="743">
        <v>10222</v>
      </c>
      <c r="F47" s="743">
        <v>2219</v>
      </c>
      <c r="G47" s="744">
        <v>21.708080610448054</v>
      </c>
      <c r="H47" s="743">
        <v>55</v>
      </c>
      <c r="I47" s="1056">
        <v>150</v>
      </c>
      <c r="J47" s="1057"/>
      <c r="K47" s="745">
        <v>66</v>
      </c>
      <c r="L47" s="746">
        <v>52</v>
      </c>
      <c r="M47" s="747">
        <v>69</v>
      </c>
      <c r="N47" s="746">
        <v>5</v>
      </c>
    </row>
    <row r="48" spans="3:14" s="170" customFormat="1" ht="15" customHeight="1" x14ac:dyDescent="0.25">
      <c r="C48" s="403">
        <v>33</v>
      </c>
      <c r="D48" s="735" t="s">
        <v>372</v>
      </c>
      <c r="E48" s="748">
        <v>37561</v>
      </c>
      <c r="F48" s="748">
        <v>17802</v>
      </c>
      <c r="G48" s="749">
        <v>47.394904289023188</v>
      </c>
      <c r="H48" s="748">
        <v>499</v>
      </c>
      <c r="I48" s="1075">
        <v>2753</v>
      </c>
      <c r="J48" s="1076"/>
      <c r="K48" s="750">
        <v>316</v>
      </c>
      <c r="L48" s="751">
        <v>218</v>
      </c>
      <c r="M48" s="752">
        <v>322</v>
      </c>
      <c r="N48" s="751">
        <v>9</v>
      </c>
    </row>
    <row r="49" spans="3:14" s="170" customFormat="1" ht="15" customHeight="1" x14ac:dyDescent="0.25">
      <c r="C49" s="732">
        <v>34</v>
      </c>
      <c r="D49" s="734" t="s">
        <v>338</v>
      </c>
      <c r="E49" s="743">
        <v>4808</v>
      </c>
      <c r="F49" s="743">
        <v>757</v>
      </c>
      <c r="G49" s="744">
        <v>15.744592346089851</v>
      </c>
      <c r="H49" s="743">
        <v>42</v>
      </c>
      <c r="I49" s="1056">
        <v>88</v>
      </c>
      <c r="J49" s="1057"/>
      <c r="K49" s="745">
        <v>27</v>
      </c>
      <c r="L49" s="746">
        <v>20</v>
      </c>
      <c r="M49" s="747">
        <v>37</v>
      </c>
      <c r="N49" s="746">
        <v>3</v>
      </c>
    </row>
    <row r="50" spans="3:14" s="170" customFormat="1" ht="15" customHeight="1" x14ac:dyDescent="0.25">
      <c r="C50" s="403">
        <v>35</v>
      </c>
      <c r="D50" s="735" t="s">
        <v>339</v>
      </c>
      <c r="E50" s="748">
        <v>32985</v>
      </c>
      <c r="F50" s="748">
        <v>14684</v>
      </c>
      <c r="G50" s="749">
        <v>44.517204790056084</v>
      </c>
      <c r="H50" s="748">
        <v>411</v>
      </c>
      <c r="I50" s="1075">
        <v>4192</v>
      </c>
      <c r="J50" s="1076"/>
      <c r="K50" s="750">
        <v>374</v>
      </c>
      <c r="L50" s="751">
        <v>267</v>
      </c>
      <c r="M50" s="752">
        <v>399</v>
      </c>
      <c r="N50" s="751">
        <v>13</v>
      </c>
    </row>
    <row r="51" spans="3:14" s="170" customFormat="1" ht="15" customHeight="1" x14ac:dyDescent="0.25">
      <c r="C51" s="732">
        <v>36</v>
      </c>
      <c r="D51" s="734" t="s">
        <v>373</v>
      </c>
      <c r="E51" s="743">
        <v>2311</v>
      </c>
      <c r="F51" s="743">
        <v>205</v>
      </c>
      <c r="G51" s="744">
        <v>8.8706187797490266</v>
      </c>
      <c r="H51" s="743">
        <v>0</v>
      </c>
      <c r="I51" s="1056">
        <v>46</v>
      </c>
      <c r="J51" s="1057"/>
      <c r="K51" s="745">
        <v>12</v>
      </c>
      <c r="L51" s="746">
        <v>6</v>
      </c>
      <c r="M51" s="747">
        <v>8</v>
      </c>
      <c r="N51" s="746">
        <v>1</v>
      </c>
    </row>
    <row r="52" spans="3:14" s="170" customFormat="1" ht="15" customHeight="1" x14ac:dyDescent="0.25">
      <c r="C52" s="403">
        <v>37</v>
      </c>
      <c r="D52" s="735" t="s">
        <v>341</v>
      </c>
      <c r="E52" s="748">
        <v>410520</v>
      </c>
      <c r="F52" s="748">
        <v>160876</v>
      </c>
      <c r="G52" s="749">
        <v>39.188346487381857</v>
      </c>
      <c r="H52" s="748">
        <v>3687</v>
      </c>
      <c r="I52" s="1075">
        <v>50446</v>
      </c>
      <c r="J52" s="1076"/>
      <c r="K52" s="750">
        <v>7964</v>
      </c>
      <c r="L52" s="751">
        <v>5047</v>
      </c>
      <c r="M52" s="752">
        <v>7501</v>
      </c>
      <c r="N52" s="751">
        <v>116</v>
      </c>
    </row>
    <row r="53" spans="3:14" s="170" customFormat="1" ht="15" customHeight="1" x14ac:dyDescent="0.25">
      <c r="C53" s="732">
        <v>38</v>
      </c>
      <c r="D53" s="734" t="s">
        <v>342</v>
      </c>
      <c r="E53" s="743">
        <v>22148</v>
      </c>
      <c r="F53" s="743">
        <v>6109</v>
      </c>
      <c r="G53" s="744">
        <v>27.582625970742281</v>
      </c>
      <c r="H53" s="743">
        <v>150</v>
      </c>
      <c r="I53" s="1056">
        <v>767</v>
      </c>
      <c r="J53" s="1057"/>
      <c r="K53" s="745">
        <v>120</v>
      </c>
      <c r="L53" s="746">
        <v>77</v>
      </c>
      <c r="M53" s="747">
        <v>96</v>
      </c>
      <c r="N53" s="746">
        <v>4</v>
      </c>
    </row>
    <row r="54" spans="3:14" s="170" customFormat="1" ht="15" customHeight="1" x14ac:dyDescent="0.25">
      <c r="C54" s="403">
        <v>39</v>
      </c>
      <c r="D54" s="735" t="s">
        <v>343</v>
      </c>
      <c r="E54" s="748">
        <v>3462</v>
      </c>
      <c r="F54" s="748">
        <v>610</v>
      </c>
      <c r="G54" s="749">
        <v>17.619872905834775</v>
      </c>
      <c r="H54" s="748">
        <v>18</v>
      </c>
      <c r="I54" s="1075">
        <v>89</v>
      </c>
      <c r="J54" s="1076"/>
      <c r="K54" s="750">
        <v>19</v>
      </c>
      <c r="L54" s="751">
        <v>15</v>
      </c>
      <c r="M54" s="752">
        <v>49</v>
      </c>
      <c r="N54" s="751">
        <v>3</v>
      </c>
    </row>
    <row r="55" spans="3:14" s="170" customFormat="1" ht="15" customHeight="1" x14ac:dyDescent="0.25">
      <c r="C55" s="732">
        <v>40</v>
      </c>
      <c r="D55" s="734" t="s">
        <v>344</v>
      </c>
      <c r="E55" s="743">
        <v>3316</v>
      </c>
      <c r="F55" s="743">
        <v>441</v>
      </c>
      <c r="G55" s="744">
        <v>13.299155609167673</v>
      </c>
      <c r="H55" s="743">
        <v>0</v>
      </c>
      <c r="I55" s="1056">
        <v>28</v>
      </c>
      <c r="J55" s="1057"/>
      <c r="K55" s="745">
        <v>12</v>
      </c>
      <c r="L55" s="746">
        <v>10</v>
      </c>
      <c r="M55" s="747">
        <v>16</v>
      </c>
      <c r="N55" s="746">
        <v>2</v>
      </c>
    </row>
    <row r="56" spans="3:14" s="170" customFormat="1" ht="15" customHeight="1" x14ac:dyDescent="0.25">
      <c r="C56" s="403">
        <v>41</v>
      </c>
      <c r="D56" s="735" t="s">
        <v>345</v>
      </c>
      <c r="E56" s="748">
        <v>50549</v>
      </c>
      <c r="F56" s="748">
        <v>23504</v>
      </c>
      <c r="G56" s="749">
        <v>46.497457912124865</v>
      </c>
      <c r="H56" s="748">
        <v>583</v>
      </c>
      <c r="I56" s="1075">
        <v>1310</v>
      </c>
      <c r="J56" s="1076"/>
      <c r="K56" s="750">
        <v>853</v>
      </c>
      <c r="L56" s="751">
        <v>593</v>
      </c>
      <c r="M56" s="752">
        <v>884</v>
      </c>
      <c r="N56" s="751">
        <v>14</v>
      </c>
    </row>
    <row r="57" spans="3:14" s="170" customFormat="1" ht="15" customHeight="1" x14ac:dyDescent="0.25">
      <c r="C57" s="732">
        <v>42</v>
      </c>
      <c r="D57" s="734" t="s">
        <v>346</v>
      </c>
      <c r="E57" s="743">
        <v>8886</v>
      </c>
      <c r="F57" s="743">
        <v>2881</v>
      </c>
      <c r="G57" s="744">
        <v>32.421787080801259</v>
      </c>
      <c r="H57" s="743">
        <v>69</v>
      </c>
      <c r="I57" s="1056">
        <v>190</v>
      </c>
      <c r="J57" s="1057"/>
      <c r="K57" s="745">
        <v>75</v>
      </c>
      <c r="L57" s="746">
        <v>61</v>
      </c>
      <c r="M57" s="747">
        <v>92</v>
      </c>
      <c r="N57" s="746">
        <v>4</v>
      </c>
    </row>
    <row r="58" spans="3:14" s="170" customFormat="1" ht="15" customHeight="1" x14ac:dyDescent="0.25">
      <c r="C58" s="403">
        <v>43</v>
      </c>
      <c r="D58" s="735" t="s">
        <v>374</v>
      </c>
      <c r="E58" s="748">
        <v>6018</v>
      </c>
      <c r="F58" s="748">
        <v>1511</v>
      </c>
      <c r="G58" s="749">
        <v>25.108009305417085</v>
      </c>
      <c r="H58" s="748">
        <v>49</v>
      </c>
      <c r="I58" s="1075">
        <v>170</v>
      </c>
      <c r="J58" s="1076"/>
      <c r="K58" s="750">
        <v>30</v>
      </c>
      <c r="L58" s="751">
        <v>15</v>
      </c>
      <c r="M58" s="752">
        <v>20</v>
      </c>
      <c r="N58" s="751">
        <v>1</v>
      </c>
    </row>
    <row r="59" spans="3:14" s="170" customFormat="1" ht="15" customHeight="1" x14ac:dyDescent="0.25">
      <c r="C59" s="732">
        <v>44</v>
      </c>
      <c r="D59" s="734" t="s">
        <v>348</v>
      </c>
      <c r="E59" s="743">
        <v>16012</v>
      </c>
      <c r="F59" s="743">
        <v>3447</v>
      </c>
      <c r="G59" s="744">
        <v>21.527604296777415</v>
      </c>
      <c r="H59" s="743">
        <v>67</v>
      </c>
      <c r="I59" s="1056">
        <v>247</v>
      </c>
      <c r="J59" s="1057"/>
      <c r="K59" s="745">
        <v>82</v>
      </c>
      <c r="L59" s="746">
        <v>57</v>
      </c>
      <c r="M59" s="747">
        <v>87</v>
      </c>
      <c r="N59" s="746">
        <v>2</v>
      </c>
    </row>
    <row r="60" spans="3:14" s="170" customFormat="1" ht="15" customHeight="1" x14ac:dyDescent="0.25">
      <c r="C60" s="403">
        <v>45</v>
      </c>
      <c r="D60" s="735" t="s">
        <v>349</v>
      </c>
      <c r="E60" s="748">
        <v>24545</v>
      </c>
      <c r="F60" s="748">
        <v>5015</v>
      </c>
      <c r="G60" s="749">
        <v>20.431859849256469</v>
      </c>
      <c r="H60" s="748">
        <v>187</v>
      </c>
      <c r="I60" s="1075">
        <v>578</v>
      </c>
      <c r="J60" s="1076"/>
      <c r="K60" s="750">
        <v>149</v>
      </c>
      <c r="L60" s="751">
        <v>107</v>
      </c>
      <c r="M60" s="752">
        <v>190</v>
      </c>
      <c r="N60" s="751">
        <v>5</v>
      </c>
    </row>
    <row r="61" spans="3:14" s="170" customFormat="1" ht="15" customHeight="1" x14ac:dyDescent="0.25">
      <c r="C61" s="732">
        <v>46</v>
      </c>
      <c r="D61" s="734" t="s">
        <v>350</v>
      </c>
      <c r="E61" s="743">
        <v>11445</v>
      </c>
      <c r="F61" s="743">
        <v>2867</v>
      </c>
      <c r="G61" s="744">
        <v>25.050240279598079</v>
      </c>
      <c r="H61" s="743">
        <v>86</v>
      </c>
      <c r="I61" s="1056">
        <v>169</v>
      </c>
      <c r="J61" s="1057"/>
      <c r="K61" s="745">
        <v>63</v>
      </c>
      <c r="L61" s="746">
        <v>47</v>
      </c>
      <c r="M61" s="747">
        <v>78</v>
      </c>
      <c r="N61" s="746">
        <v>5</v>
      </c>
    </row>
    <row r="62" spans="3:14" s="170" customFormat="1" ht="15" customHeight="1" x14ac:dyDescent="0.25">
      <c r="C62" s="403">
        <v>47</v>
      </c>
      <c r="D62" s="735" t="s">
        <v>351</v>
      </c>
      <c r="E62" s="748">
        <v>4882</v>
      </c>
      <c r="F62" s="748">
        <v>1025</v>
      </c>
      <c r="G62" s="749">
        <v>20.995493650143384</v>
      </c>
      <c r="H62" s="748">
        <v>35</v>
      </c>
      <c r="I62" s="1075">
        <v>133</v>
      </c>
      <c r="J62" s="1076"/>
      <c r="K62" s="750">
        <v>27</v>
      </c>
      <c r="L62" s="751">
        <v>22</v>
      </c>
      <c r="M62" s="752">
        <v>36</v>
      </c>
      <c r="N62" s="751">
        <v>1</v>
      </c>
    </row>
    <row r="63" spans="3:14" s="170" customFormat="1" ht="15" customHeight="1" x14ac:dyDescent="0.25">
      <c r="C63" s="732">
        <v>48</v>
      </c>
      <c r="D63" s="734" t="s">
        <v>352</v>
      </c>
      <c r="E63" s="743">
        <v>10522</v>
      </c>
      <c r="F63" s="743">
        <v>1446</v>
      </c>
      <c r="G63" s="744">
        <v>13.742634480136855</v>
      </c>
      <c r="H63" s="743">
        <v>50</v>
      </c>
      <c r="I63" s="1056">
        <v>139</v>
      </c>
      <c r="J63" s="1057"/>
      <c r="K63" s="745">
        <v>41</v>
      </c>
      <c r="L63" s="746">
        <v>31</v>
      </c>
      <c r="M63" s="747">
        <v>55</v>
      </c>
      <c r="N63" s="746">
        <v>4</v>
      </c>
    </row>
    <row r="64" spans="3:14" s="170" customFormat="1" ht="15" customHeight="1" x14ac:dyDescent="0.25">
      <c r="C64" s="403">
        <v>49</v>
      </c>
      <c r="D64" s="735" t="s">
        <v>353</v>
      </c>
      <c r="E64" s="748">
        <v>12924</v>
      </c>
      <c r="F64" s="748">
        <v>4008</v>
      </c>
      <c r="G64" s="749">
        <v>31.012070566388118</v>
      </c>
      <c r="H64" s="748">
        <v>92</v>
      </c>
      <c r="I64" s="1075">
        <v>290</v>
      </c>
      <c r="J64" s="1076"/>
      <c r="K64" s="750">
        <v>41</v>
      </c>
      <c r="L64" s="751">
        <v>35</v>
      </c>
      <c r="M64" s="752">
        <v>58</v>
      </c>
      <c r="N64" s="751">
        <v>0</v>
      </c>
    </row>
    <row r="65" spans="3:15" s="170" customFormat="1" ht="15" customHeight="1" x14ac:dyDescent="0.25">
      <c r="C65" s="732">
        <v>50</v>
      </c>
      <c r="D65" s="734" t="s">
        <v>354</v>
      </c>
      <c r="E65" s="743">
        <v>9245</v>
      </c>
      <c r="F65" s="743">
        <v>1201</v>
      </c>
      <c r="G65" s="744">
        <v>12.990805840995131</v>
      </c>
      <c r="H65" s="743">
        <v>61</v>
      </c>
      <c r="I65" s="1056">
        <v>184</v>
      </c>
      <c r="J65" s="1057"/>
      <c r="K65" s="745">
        <v>68</v>
      </c>
      <c r="L65" s="746">
        <v>58</v>
      </c>
      <c r="M65" s="747">
        <v>101</v>
      </c>
      <c r="N65" s="746">
        <v>3</v>
      </c>
    </row>
    <row r="66" spans="3:15" s="170" customFormat="1" ht="15" customHeight="1" x14ac:dyDescent="0.25">
      <c r="C66" s="403">
        <v>51</v>
      </c>
      <c r="D66" s="735" t="s">
        <v>375</v>
      </c>
      <c r="E66" s="748">
        <v>8218</v>
      </c>
      <c r="F66" s="748">
        <v>1747</v>
      </c>
      <c r="G66" s="749">
        <v>21.258213677293742</v>
      </c>
      <c r="H66" s="748">
        <v>58</v>
      </c>
      <c r="I66" s="1075">
        <v>187</v>
      </c>
      <c r="J66" s="1076"/>
      <c r="K66" s="750">
        <v>32</v>
      </c>
      <c r="L66" s="751">
        <v>19</v>
      </c>
      <c r="M66" s="752">
        <v>22</v>
      </c>
      <c r="N66" s="751">
        <v>2</v>
      </c>
    </row>
    <row r="67" spans="3:15" s="170" customFormat="1" ht="15" customHeight="1" thickBot="1" x14ac:dyDescent="0.3">
      <c r="C67" s="736">
        <v>52</v>
      </c>
      <c r="D67" s="737" t="s">
        <v>356</v>
      </c>
      <c r="E67" s="753">
        <v>75773</v>
      </c>
      <c r="F67" s="753">
        <v>35245</v>
      </c>
      <c r="G67" s="754">
        <v>46.513929763900066</v>
      </c>
      <c r="H67" s="753">
        <v>1614</v>
      </c>
      <c r="I67" s="1077">
        <v>5801</v>
      </c>
      <c r="J67" s="1078"/>
      <c r="K67" s="755">
        <v>1064</v>
      </c>
      <c r="L67" s="756">
        <v>669</v>
      </c>
      <c r="M67" s="757">
        <v>944</v>
      </c>
      <c r="N67" s="756">
        <v>9</v>
      </c>
    </row>
    <row r="68" spans="3:15" s="170" customFormat="1" ht="17.25" customHeight="1" thickBot="1" x14ac:dyDescent="0.3">
      <c r="C68" s="1048" t="s">
        <v>407</v>
      </c>
      <c r="D68" s="1049"/>
      <c r="E68" s="404" t="s">
        <v>99</v>
      </c>
      <c r="F68" s="404" t="s">
        <v>99</v>
      </c>
      <c r="G68" s="404" t="s">
        <v>99</v>
      </c>
      <c r="H68" s="404" t="s">
        <v>99</v>
      </c>
      <c r="I68" s="1079" t="s">
        <v>99</v>
      </c>
      <c r="J68" s="1080"/>
      <c r="K68" s="407">
        <v>3347</v>
      </c>
      <c r="L68" s="408">
        <v>1641</v>
      </c>
      <c r="M68" s="409">
        <v>2420</v>
      </c>
      <c r="N68" s="408">
        <v>120</v>
      </c>
    </row>
    <row r="69" spans="3:15" ht="23.25" customHeight="1" thickBot="1" x14ac:dyDescent="0.3">
      <c r="C69" s="1048" t="s">
        <v>381</v>
      </c>
      <c r="D69" s="1049"/>
      <c r="E69" s="623">
        <f>SUM(E16:E67)</f>
        <v>1535625</v>
      </c>
      <c r="F69" s="408">
        <f>SUM(F16:F67)</f>
        <v>560520</v>
      </c>
      <c r="G69" s="622">
        <v>36.5</v>
      </c>
      <c r="H69" s="408">
        <f>SUM(H16:H67)</f>
        <v>14146</v>
      </c>
      <c r="I69" s="1081">
        <v>109433</v>
      </c>
      <c r="J69" s="1082"/>
      <c r="K69" s="408">
        <f>SUM(K16:K68)</f>
        <v>21217</v>
      </c>
      <c r="L69" s="408">
        <f>SUM(L16:L68)</f>
        <v>13645</v>
      </c>
      <c r="M69" s="408">
        <f>SUM(M16:M68)</f>
        <v>20376</v>
      </c>
      <c r="N69" s="408">
        <f>SUM(N16:N68)</f>
        <v>484</v>
      </c>
    </row>
    <row r="70" spans="3:15" ht="24.75" customHeight="1" x14ac:dyDescent="0.25">
      <c r="C70" s="1034" t="s">
        <v>408</v>
      </c>
      <c r="D70" s="1034"/>
      <c r="E70" s="1034"/>
      <c r="F70" s="1034"/>
      <c r="G70" s="1034"/>
      <c r="H70" s="1034"/>
      <c r="I70" s="1034"/>
      <c r="J70" s="1034"/>
      <c r="K70" s="1034"/>
      <c r="L70" s="1034"/>
      <c r="M70" s="1034"/>
      <c r="N70" s="1034"/>
    </row>
    <row r="73" spans="3:15" ht="15" customHeight="1" x14ac:dyDescent="0.25">
      <c r="C73" s="1064" t="s">
        <v>410</v>
      </c>
      <c r="D73" s="1064"/>
      <c r="E73" s="1064"/>
      <c r="F73" s="1064"/>
      <c r="H73" s="413"/>
      <c r="I73" s="1064" t="s">
        <v>415</v>
      </c>
      <c r="J73" s="1064"/>
      <c r="K73" s="1064"/>
      <c r="L73" s="1064"/>
      <c r="M73" s="1064"/>
      <c r="N73" s="1064"/>
      <c r="O73" s="1064"/>
    </row>
    <row r="74" spans="3:15" ht="19.5" customHeight="1" x14ac:dyDescent="0.25">
      <c r="C74" s="1064"/>
      <c r="D74" s="1064"/>
      <c r="E74" s="1064"/>
      <c r="F74" s="1064"/>
      <c r="H74" s="413"/>
      <c r="I74" s="1064"/>
      <c r="J74" s="1064"/>
      <c r="K74" s="1064"/>
      <c r="L74" s="1064"/>
      <c r="M74" s="1064"/>
      <c r="N74" s="1064"/>
      <c r="O74" s="1064"/>
    </row>
    <row r="75" spans="3:15" ht="3" customHeight="1" thickBot="1" x14ac:dyDescent="0.3">
      <c r="C75" s="629"/>
      <c r="D75" s="629"/>
      <c r="E75" s="629"/>
      <c r="F75" s="629"/>
      <c r="H75" s="414"/>
      <c r="I75" s="629"/>
      <c r="J75" s="629"/>
      <c r="K75" s="629"/>
      <c r="L75" s="629"/>
      <c r="M75" s="629"/>
      <c r="N75" s="629"/>
      <c r="O75" s="629"/>
    </row>
    <row r="76" spans="3:15" ht="27" thickBot="1" x14ac:dyDescent="0.3">
      <c r="C76" s="1062" t="s">
        <v>365</v>
      </c>
      <c r="D76" s="1063"/>
      <c r="E76" s="630">
        <v>2010</v>
      </c>
      <c r="F76" s="41"/>
      <c r="I76" s="1072" t="s">
        <v>365</v>
      </c>
      <c r="J76" s="1073"/>
      <c r="K76" s="1073"/>
      <c r="L76" s="1073"/>
      <c r="M76" s="1074"/>
      <c r="N76" s="639">
        <v>2010</v>
      </c>
    </row>
    <row r="77" spans="3:15" ht="14.25" customHeight="1" x14ac:dyDescent="0.25">
      <c r="C77" s="631">
        <v>1</v>
      </c>
      <c r="D77" s="632" t="s">
        <v>354</v>
      </c>
      <c r="E77" s="625">
        <v>482.9308909242298</v>
      </c>
      <c r="F77" s="41"/>
      <c r="I77" s="655">
        <v>1</v>
      </c>
      <c r="J77" s="1013" t="s">
        <v>343</v>
      </c>
      <c r="K77" s="1070"/>
      <c r="L77" s="1070"/>
      <c r="M77" s="1071"/>
      <c r="N77" s="656">
        <v>49.180327868852459</v>
      </c>
    </row>
    <row r="78" spans="3:15" x14ac:dyDescent="0.25">
      <c r="C78" s="633">
        <v>2</v>
      </c>
      <c r="D78" s="634" t="s">
        <v>322</v>
      </c>
      <c r="E78" s="626">
        <v>356.78889990089198</v>
      </c>
      <c r="F78" s="41"/>
      <c r="I78" s="633">
        <v>2</v>
      </c>
      <c r="J78" s="1058" t="s">
        <v>373</v>
      </c>
      <c r="K78" s="1059"/>
      <c r="L78" s="1059"/>
      <c r="M78" s="1060"/>
      <c r="N78" s="657">
        <v>48.780487804878049</v>
      </c>
    </row>
    <row r="79" spans="3:15" x14ac:dyDescent="0.25">
      <c r="C79" s="633">
        <v>3</v>
      </c>
      <c r="D79" s="634" t="s">
        <v>409</v>
      </c>
      <c r="E79" s="626">
        <v>321.63742690058479</v>
      </c>
      <c r="F79" s="41"/>
      <c r="I79" s="633">
        <v>3</v>
      </c>
      <c r="J79" s="1058" t="s">
        <v>344</v>
      </c>
      <c r="K79" s="1059"/>
      <c r="L79" s="1059"/>
      <c r="M79" s="1060"/>
      <c r="N79" s="657">
        <v>45.351473922902493</v>
      </c>
    </row>
    <row r="80" spans="3:15" x14ac:dyDescent="0.25">
      <c r="C80" s="633">
        <v>4</v>
      </c>
      <c r="D80" s="634" t="s">
        <v>341</v>
      </c>
      <c r="E80" s="626">
        <v>313.71988363708692</v>
      </c>
      <c r="F80" s="41"/>
      <c r="I80" s="633">
        <v>4</v>
      </c>
      <c r="J80" s="1058" t="s">
        <v>315</v>
      </c>
      <c r="K80" s="1059"/>
      <c r="L80" s="1059"/>
      <c r="M80" s="1060"/>
      <c r="N80" s="657">
        <v>42.247570764681029</v>
      </c>
    </row>
    <row r="81" spans="3:14" x14ac:dyDescent="0.25">
      <c r="C81" s="633">
        <v>5</v>
      </c>
      <c r="D81" s="634" t="s">
        <v>373</v>
      </c>
      <c r="E81" s="626">
        <v>292.6829268292683</v>
      </c>
      <c r="F81" s="41"/>
      <c r="I81" s="633">
        <v>5</v>
      </c>
      <c r="J81" s="1058" t="s">
        <v>338</v>
      </c>
      <c r="K81" s="1059"/>
      <c r="L81" s="1059"/>
      <c r="M81" s="1060"/>
      <c r="N81" s="657">
        <v>39.63011889035667</v>
      </c>
    </row>
    <row r="82" spans="3:14" x14ac:dyDescent="0.25">
      <c r="C82" s="633">
        <v>6</v>
      </c>
      <c r="D82" s="634" t="s">
        <v>320</v>
      </c>
      <c r="E82" s="626">
        <v>277.62656505171475</v>
      </c>
      <c r="F82" s="41"/>
      <c r="I82" s="633">
        <v>6</v>
      </c>
      <c r="J82" s="1058" t="s">
        <v>335</v>
      </c>
      <c r="K82" s="1059"/>
      <c r="L82" s="1059"/>
      <c r="M82" s="1060"/>
      <c r="N82" s="657">
        <v>28.308563340410473</v>
      </c>
    </row>
    <row r="83" spans="3:14" x14ac:dyDescent="0.25">
      <c r="C83" s="633">
        <v>7</v>
      </c>
      <c r="D83" s="634" t="s">
        <v>310</v>
      </c>
      <c r="E83" s="626">
        <v>268.0812229066849</v>
      </c>
      <c r="F83" s="41"/>
      <c r="I83" s="633">
        <v>7</v>
      </c>
      <c r="J83" s="1058" t="s">
        <v>352</v>
      </c>
      <c r="K83" s="1059"/>
      <c r="L83" s="1059"/>
      <c r="M83" s="1060"/>
      <c r="N83" s="657">
        <v>27.662517289073307</v>
      </c>
    </row>
    <row r="84" spans="3:14" x14ac:dyDescent="0.25">
      <c r="C84" s="633">
        <v>8</v>
      </c>
      <c r="D84" s="634" t="s">
        <v>338</v>
      </c>
      <c r="E84" s="626">
        <v>264.20079260237782</v>
      </c>
      <c r="F84" s="41"/>
      <c r="I84" s="633">
        <v>8</v>
      </c>
      <c r="J84" s="1058" t="s">
        <v>314</v>
      </c>
      <c r="K84" s="1059"/>
      <c r="L84" s="1059"/>
      <c r="M84" s="1060"/>
      <c r="N84" s="657">
        <v>25.062656641604011</v>
      </c>
    </row>
    <row r="85" spans="3:14" x14ac:dyDescent="0.25">
      <c r="C85" s="633">
        <v>9</v>
      </c>
      <c r="D85" s="634" t="s">
        <v>345</v>
      </c>
      <c r="E85" s="626">
        <v>252.29748127978218</v>
      </c>
      <c r="F85" s="41"/>
      <c r="I85" s="633">
        <v>9</v>
      </c>
      <c r="J85" s="1058" t="s">
        <v>354</v>
      </c>
      <c r="K85" s="1059"/>
      <c r="L85" s="1059"/>
      <c r="M85" s="1060"/>
      <c r="N85" s="657">
        <v>24.979184013322232</v>
      </c>
    </row>
    <row r="86" spans="3:14" x14ac:dyDescent="0.25">
      <c r="C86" s="633">
        <v>10</v>
      </c>
      <c r="D86" s="634" t="s">
        <v>343</v>
      </c>
      <c r="E86" s="626">
        <v>245.90163934426229</v>
      </c>
      <c r="F86" s="41"/>
      <c r="I86" s="633">
        <v>10</v>
      </c>
      <c r="J86" s="1058" t="s">
        <v>322</v>
      </c>
      <c r="K86" s="1059"/>
      <c r="L86" s="1059"/>
      <c r="M86" s="1060"/>
      <c r="N86" s="657">
        <v>24.777006937561943</v>
      </c>
    </row>
    <row r="87" spans="3:14" x14ac:dyDescent="0.25">
      <c r="C87" s="633">
        <v>11</v>
      </c>
      <c r="D87" s="634" t="s">
        <v>336</v>
      </c>
      <c r="E87" s="626">
        <v>234.33979269941415</v>
      </c>
      <c r="F87" s="41"/>
      <c r="I87" s="633">
        <v>11</v>
      </c>
      <c r="J87" s="1058" t="s">
        <v>368</v>
      </c>
      <c r="K87" s="1059"/>
      <c r="L87" s="1059"/>
      <c r="M87" s="1060"/>
      <c r="N87" s="657">
        <v>23.771790808240887</v>
      </c>
    </row>
    <row r="88" spans="3:14" x14ac:dyDescent="0.25">
      <c r="C88" s="633">
        <v>12</v>
      </c>
      <c r="D88" s="634" t="s">
        <v>366</v>
      </c>
      <c r="E88" s="626">
        <v>229.55203922442612</v>
      </c>
      <c r="F88" s="41"/>
      <c r="I88" s="633">
        <v>12</v>
      </c>
      <c r="J88" s="1058" t="s">
        <v>367</v>
      </c>
      <c r="K88" s="1059"/>
      <c r="L88" s="1059"/>
      <c r="M88" s="1060"/>
      <c r="N88" s="657">
        <v>22.779043280182233</v>
      </c>
    </row>
    <row r="89" spans="3:14" x14ac:dyDescent="0.25">
      <c r="C89" s="633">
        <v>13</v>
      </c>
      <c r="D89" s="634" t="s">
        <v>344</v>
      </c>
      <c r="E89" s="626">
        <v>226.75736961451247</v>
      </c>
      <c r="F89" s="41"/>
      <c r="I89" s="633">
        <v>13</v>
      </c>
      <c r="J89" s="1058" t="s">
        <v>336</v>
      </c>
      <c r="K89" s="1059"/>
      <c r="L89" s="1059"/>
      <c r="M89" s="1060"/>
      <c r="N89" s="657">
        <v>22.532672374943669</v>
      </c>
    </row>
    <row r="90" spans="3:14" x14ac:dyDescent="0.25">
      <c r="C90" s="633">
        <v>14</v>
      </c>
      <c r="D90" s="634" t="s">
        <v>368</v>
      </c>
      <c r="E90" s="626">
        <v>221.87004754358162</v>
      </c>
      <c r="F90" s="41"/>
      <c r="I90" s="633">
        <v>14</v>
      </c>
      <c r="J90" s="1058" t="s">
        <v>350</v>
      </c>
      <c r="K90" s="1059"/>
      <c r="L90" s="1059"/>
      <c r="M90" s="1060"/>
      <c r="N90" s="657">
        <v>17.439832577607255</v>
      </c>
    </row>
    <row r="91" spans="3:14" x14ac:dyDescent="0.25">
      <c r="C91" s="633">
        <v>15</v>
      </c>
      <c r="D91" s="634" t="s">
        <v>325</v>
      </c>
      <c r="E91" s="626">
        <v>217.39130434782609</v>
      </c>
      <c r="F91" s="41"/>
      <c r="I91" s="633">
        <v>15</v>
      </c>
      <c r="J91" s="1058" t="s">
        <v>316</v>
      </c>
      <c r="K91" s="1059"/>
      <c r="L91" s="1059"/>
      <c r="M91" s="1060"/>
      <c r="N91" s="657">
        <v>16.051364365971107</v>
      </c>
    </row>
    <row r="92" spans="3:14" x14ac:dyDescent="0.25">
      <c r="C92" s="633">
        <v>16</v>
      </c>
      <c r="D92" s="634" t="s">
        <v>351</v>
      </c>
      <c r="E92" s="626">
        <v>214.63414634146341</v>
      </c>
      <c r="F92" s="41"/>
      <c r="I92" s="633">
        <v>16</v>
      </c>
      <c r="J92" s="1058" t="s">
        <v>346</v>
      </c>
      <c r="K92" s="1059"/>
      <c r="L92" s="1059"/>
      <c r="M92" s="1060"/>
      <c r="N92" s="657">
        <v>13.884068031933356</v>
      </c>
    </row>
    <row r="93" spans="3:14" x14ac:dyDescent="0.25">
      <c r="C93" s="633">
        <v>17</v>
      </c>
      <c r="D93" s="634" t="s">
        <v>352</v>
      </c>
      <c r="E93" s="626">
        <v>214.38450899031812</v>
      </c>
      <c r="F93" s="41"/>
      <c r="I93" s="633">
        <v>17</v>
      </c>
      <c r="J93" s="1058" t="s">
        <v>375</v>
      </c>
      <c r="K93" s="1059"/>
      <c r="L93" s="1059"/>
      <c r="M93" s="1060"/>
      <c r="N93" s="657">
        <v>11.448196908986835</v>
      </c>
    </row>
    <row r="94" spans="3:14" x14ac:dyDescent="0.25">
      <c r="C94" s="633">
        <v>18</v>
      </c>
      <c r="D94" s="634" t="s">
        <v>349</v>
      </c>
      <c r="E94" s="626">
        <v>213.35992023928216</v>
      </c>
      <c r="F94" s="41"/>
      <c r="I94" s="633">
        <v>18</v>
      </c>
      <c r="J94" s="1058" t="s">
        <v>310</v>
      </c>
      <c r="K94" s="1059"/>
      <c r="L94" s="1059"/>
      <c r="M94" s="1060"/>
      <c r="N94" s="657">
        <v>11.407711613050422</v>
      </c>
    </row>
    <row r="95" spans="3:14" x14ac:dyDescent="0.25">
      <c r="C95" s="633">
        <v>19</v>
      </c>
      <c r="D95" s="634" t="s">
        <v>369</v>
      </c>
      <c r="E95" s="626">
        <v>213.2058405478744</v>
      </c>
      <c r="F95" s="41"/>
      <c r="I95" s="633">
        <v>19</v>
      </c>
      <c r="J95" s="1058" t="s">
        <v>311</v>
      </c>
      <c r="K95" s="1059"/>
      <c r="L95" s="1059"/>
      <c r="M95" s="1060"/>
      <c r="N95" s="657">
        <v>10.712372790573111</v>
      </c>
    </row>
    <row r="96" spans="3:14" x14ac:dyDescent="0.25">
      <c r="C96" s="633">
        <v>20</v>
      </c>
      <c r="D96" s="634" t="s">
        <v>317</v>
      </c>
      <c r="E96" s="626">
        <v>212.70480022995113</v>
      </c>
      <c r="F96" s="41"/>
      <c r="I96" s="633">
        <v>20</v>
      </c>
      <c r="J96" s="1058" t="s">
        <v>366</v>
      </c>
      <c r="K96" s="1059"/>
      <c r="L96" s="1059"/>
      <c r="M96" s="1060"/>
      <c r="N96" s="657">
        <v>10.028972587474927</v>
      </c>
    </row>
    <row r="97" spans="3:14" x14ac:dyDescent="0.25">
      <c r="C97" s="633">
        <v>21</v>
      </c>
      <c r="D97" s="634" t="s">
        <v>346</v>
      </c>
      <c r="E97" s="626">
        <v>211.7320374869837</v>
      </c>
      <c r="F97" s="41"/>
      <c r="I97" s="633">
        <v>21</v>
      </c>
      <c r="J97" s="1058" t="s">
        <v>349</v>
      </c>
      <c r="K97" s="1059"/>
      <c r="L97" s="1059"/>
      <c r="M97" s="1060"/>
      <c r="N97" s="657">
        <v>9.9700897308075778</v>
      </c>
    </row>
    <row r="98" spans="3:14" x14ac:dyDescent="0.25">
      <c r="C98" s="633">
        <v>22</v>
      </c>
      <c r="D98" s="634" t="s">
        <v>306</v>
      </c>
      <c r="E98" s="626">
        <v>207.12510356255177</v>
      </c>
      <c r="F98" s="41"/>
      <c r="I98" s="633">
        <v>22</v>
      </c>
      <c r="J98" s="1058" t="s">
        <v>351</v>
      </c>
      <c r="K98" s="1059"/>
      <c r="L98" s="1059"/>
      <c r="M98" s="1060"/>
      <c r="N98" s="657">
        <v>9.7560975609756095</v>
      </c>
    </row>
    <row r="99" spans="3:14" x14ac:dyDescent="0.25">
      <c r="C99" s="633">
        <v>23</v>
      </c>
      <c r="D99" s="634" t="s">
        <v>318</v>
      </c>
      <c r="E99" s="626">
        <v>206.10687022900763</v>
      </c>
      <c r="F99" s="41"/>
      <c r="I99" s="633">
        <v>23</v>
      </c>
      <c r="J99" s="1058" t="s">
        <v>339</v>
      </c>
      <c r="K99" s="1059"/>
      <c r="L99" s="1059"/>
      <c r="M99" s="1060"/>
      <c r="N99" s="657">
        <v>8.8531735222010344</v>
      </c>
    </row>
    <row r="100" spans="3:14" x14ac:dyDescent="0.25">
      <c r="C100" s="633">
        <v>24</v>
      </c>
      <c r="D100" s="634" t="s">
        <v>371</v>
      </c>
      <c r="E100" s="626">
        <v>195.82868969909251</v>
      </c>
      <c r="F100" s="41"/>
      <c r="I100" s="633">
        <v>24</v>
      </c>
      <c r="J100" s="1058" t="s">
        <v>326</v>
      </c>
      <c r="K100" s="1059"/>
      <c r="L100" s="1059"/>
      <c r="M100" s="1060"/>
      <c r="N100" s="657">
        <v>8.3892617449664435</v>
      </c>
    </row>
    <row r="101" spans="3:14" x14ac:dyDescent="0.25">
      <c r="C101" s="633">
        <v>25</v>
      </c>
      <c r="D101" s="634" t="s">
        <v>356</v>
      </c>
      <c r="E101" s="626">
        <v>189.81415803660093</v>
      </c>
      <c r="F101" s="41"/>
      <c r="I101" s="633">
        <v>25</v>
      </c>
      <c r="J101" s="1058" t="s">
        <v>306</v>
      </c>
      <c r="K101" s="1059"/>
      <c r="L101" s="1059"/>
      <c r="M101" s="1060"/>
      <c r="N101" s="657">
        <v>8.2850041425020713</v>
      </c>
    </row>
    <row r="102" spans="3:14" x14ac:dyDescent="0.25">
      <c r="C102" s="633">
        <v>26</v>
      </c>
      <c r="D102" s="634" t="s">
        <v>339</v>
      </c>
      <c r="E102" s="626">
        <v>181.83056387905202</v>
      </c>
      <c r="F102" s="41"/>
      <c r="I102" s="633">
        <v>26</v>
      </c>
      <c r="J102" s="1058" t="s">
        <v>325</v>
      </c>
      <c r="K102" s="1059"/>
      <c r="L102" s="1059"/>
      <c r="M102" s="1060"/>
      <c r="N102" s="657">
        <v>7.6613675541084083</v>
      </c>
    </row>
    <row r="103" spans="3:14" x14ac:dyDescent="0.25">
      <c r="C103" s="633">
        <v>27</v>
      </c>
      <c r="D103" s="634" t="s">
        <v>313</v>
      </c>
      <c r="E103" s="626">
        <v>179.56733775165688</v>
      </c>
      <c r="F103" s="41"/>
      <c r="I103" s="633">
        <v>27</v>
      </c>
      <c r="J103" s="1058" t="s">
        <v>341</v>
      </c>
      <c r="K103" s="1059"/>
      <c r="L103" s="1059"/>
      <c r="M103" s="1060"/>
      <c r="N103" s="657">
        <v>7.210522389915214</v>
      </c>
    </row>
    <row r="104" spans="3:14" x14ac:dyDescent="0.25">
      <c r="C104" s="633">
        <v>28</v>
      </c>
      <c r="D104" s="634" t="s">
        <v>334</v>
      </c>
      <c r="E104" s="626">
        <v>179.49415284199074</v>
      </c>
      <c r="F104" s="41"/>
      <c r="I104" s="633">
        <v>28</v>
      </c>
      <c r="J104" s="1058" t="s">
        <v>330</v>
      </c>
      <c r="K104" s="1059"/>
      <c r="L104" s="1059"/>
      <c r="M104" s="1060"/>
      <c r="N104" s="657">
        <v>7.1556350626118066</v>
      </c>
    </row>
    <row r="105" spans="3:14" x14ac:dyDescent="0.25">
      <c r="C105" s="633">
        <v>29</v>
      </c>
      <c r="D105" s="634" t="s">
        <v>348</v>
      </c>
      <c r="E105" s="626">
        <v>165.36118363794603</v>
      </c>
      <c r="F105" s="41"/>
      <c r="I105" s="633">
        <v>29</v>
      </c>
      <c r="J105" s="1058" t="s">
        <v>374</v>
      </c>
      <c r="K105" s="1059"/>
      <c r="L105" s="1059"/>
      <c r="M105" s="1060"/>
      <c r="N105" s="657">
        <v>6.6181336863004629</v>
      </c>
    </row>
    <row r="106" spans="3:14" x14ac:dyDescent="0.25">
      <c r="C106" s="633">
        <v>30</v>
      </c>
      <c r="D106" s="634" t="s">
        <v>350</v>
      </c>
      <c r="E106" s="626">
        <v>163.9344262295082</v>
      </c>
      <c r="F106" s="41"/>
      <c r="I106" s="633">
        <v>30</v>
      </c>
      <c r="J106" s="1058" t="s">
        <v>342</v>
      </c>
      <c r="K106" s="1059"/>
      <c r="L106" s="1059"/>
      <c r="M106" s="1060"/>
      <c r="N106" s="657">
        <v>6.5477164838762478</v>
      </c>
    </row>
    <row r="107" spans="3:14" x14ac:dyDescent="0.25">
      <c r="C107" s="633">
        <v>31</v>
      </c>
      <c r="D107" s="634" t="s">
        <v>316</v>
      </c>
      <c r="E107" s="626">
        <v>160.51364365971108</v>
      </c>
      <c r="F107" s="41"/>
      <c r="I107" s="633">
        <v>31</v>
      </c>
      <c r="J107" s="1058" t="s">
        <v>369</v>
      </c>
      <c r="K107" s="1059"/>
      <c r="L107" s="1059"/>
      <c r="M107" s="1060"/>
      <c r="N107" s="657">
        <v>6.4607830469052852</v>
      </c>
    </row>
    <row r="108" spans="3:14" x14ac:dyDescent="0.25">
      <c r="C108" s="633">
        <v>32</v>
      </c>
      <c r="D108" s="634" t="s">
        <v>314</v>
      </c>
      <c r="E108" s="626">
        <v>158.73015873015873</v>
      </c>
      <c r="F108" s="41"/>
      <c r="I108" s="633">
        <v>32</v>
      </c>
      <c r="J108" s="1058" t="s">
        <v>371</v>
      </c>
      <c r="K108" s="1059"/>
      <c r="L108" s="1059"/>
      <c r="M108" s="1060"/>
      <c r="N108" s="657">
        <v>6.3684126731412194</v>
      </c>
    </row>
    <row r="109" spans="3:14" x14ac:dyDescent="0.25">
      <c r="C109" s="633">
        <v>33</v>
      </c>
      <c r="D109" s="634" t="s">
        <v>335</v>
      </c>
      <c r="E109" s="626">
        <v>155.69709837225761</v>
      </c>
      <c r="F109" s="41"/>
      <c r="I109" s="633">
        <v>33</v>
      </c>
      <c r="J109" s="1058" t="s">
        <v>345</v>
      </c>
      <c r="K109" s="1059"/>
      <c r="L109" s="1059"/>
      <c r="M109" s="1060"/>
      <c r="N109" s="657">
        <v>5.9564329475833899</v>
      </c>
    </row>
    <row r="110" spans="3:14" x14ac:dyDescent="0.25">
      <c r="C110" s="633">
        <v>34</v>
      </c>
      <c r="D110" s="634" t="s">
        <v>330</v>
      </c>
      <c r="E110" s="626">
        <v>150.26833631484794</v>
      </c>
      <c r="F110" s="41"/>
      <c r="I110" s="633">
        <v>34</v>
      </c>
      <c r="J110" s="1058" t="s">
        <v>348</v>
      </c>
      <c r="K110" s="1059"/>
      <c r="L110" s="1059"/>
      <c r="M110" s="1060"/>
      <c r="N110" s="657">
        <v>5.802146794313896</v>
      </c>
    </row>
    <row r="111" spans="3:14" x14ac:dyDescent="0.25">
      <c r="C111" s="633">
        <v>35</v>
      </c>
      <c r="D111" s="634" t="s">
        <v>309</v>
      </c>
      <c r="E111" s="626">
        <v>149.88080345551964</v>
      </c>
      <c r="F111" s="41"/>
      <c r="I111" s="633">
        <v>35</v>
      </c>
      <c r="J111" s="1058" t="s">
        <v>321</v>
      </c>
      <c r="K111" s="1059"/>
      <c r="L111" s="1059"/>
      <c r="M111" s="1060"/>
      <c r="N111" s="657">
        <v>5.6561085972850682</v>
      </c>
    </row>
    <row r="112" spans="3:14" x14ac:dyDescent="0.25">
      <c r="C112" s="633">
        <v>36</v>
      </c>
      <c r="D112" s="634" t="s">
        <v>324</v>
      </c>
      <c r="E112" s="626">
        <v>149.79338842975207</v>
      </c>
      <c r="F112" s="41"/>
      <c r="I112" s="633">
        <v>36</v>
      </c>
      <c r="J112" s="1058" t="s">
        <v>327</v>
      </c>
      <c r="K112" s="1059"/>
      <c r="L112" s="1059"/>
      <c r="M112" s="1060"/>
      <c r="N112" s="657">
        <v>5.4822249399063807</v>
      </c>
    </row>
    <row r="113" spans="3:14" x14ac:dyDescent="0.25">
      <c r="C113" s="633">
        <v>37</v>
      </c>
      <c r="D113" s="634" t="s">
        <v>370</v>
      </c>
      <c r="E113" s="626">
        <v>147.47259144270885</v>
      </c>
      <c r="F113" s="41"/>
      <c r="I113" s="633">
        <v>37</v>
      </c>
      <c r="J113" s="1058" t="s">
        <v>372</v>
      </c>
      <c r="K113" s="1059"/>
      <c r="L113" s="1059"/>
      <c r="M113" s="1060"/>
      <c r="N113" s="657">
        <v>5.0556117290192111</v>
      </c>
    </row>
    <row r="114" spans="3:14" x14ac:dyDescent="0.25">
      <c r="C114" s="633">
        <v>38</v>
      </c>
      <c r="D114" s="634" t="s">
        <v>311</v>
      </c>
      <c r="E114" s="626">
        <v>144.61703267273703</v>
      </c>
      <c r="F114" s="41"/>
      <c r="I114" s="633">
        <v>38</v>
      </c>
      <c r="J114" s="1058" t="s">
        <v>313</v>
      </c>
      <c r="K114" s="1059"/>
      <c r="L114" s="1059"/>
      <c r="M114" s="1060"/>
      <c r="N114" s="657">
        <v>4.5016881330498935</v>
      </c>
    </row>
    <row r="115" spans="3:14" x14ac:dyDescent="0.25">
      <c r="C115" s="633">
        <v>39</v>
      </c>
      <c r="D115" s="634" t="s">
        <v>315</v>
      </c>
      <c r="E115" s="626">
        <v>143.64174059991549</v>
      </c>
      <c r="F115" s="41"/>
      <c r="I115" s="633">
        <v>39</v>
      </c>
      <c r="J115" s="1058" t="s">
        <v>317</v>
      </c>
      <c r="K115" s="1059"/>
      <c r="L115" s="1059"/>
      <c r="M115" s="1060"/>
      <c r="N115" s="657">
        <v>4.3115837884449553</v>
      </c>
    </row>
    <row r="116" spans="3:14" x14ac:dyDescent="0.25">
      <c r="C116" s="633">
        <v>40</v>
      </c>
      <c r="D116" s="634" t="s">
        <v>312</v>
      </c>
      <c r="E116" s="626">
        <v>139.72055888223554</v>
      </c>
      <c r="F116" s="41"/>
      <c r="I116" s="633">
        <v>40</v>
      </c>
      <c r="J116" s="1058" t="s">
        <v>309</v>
      </c>
      <c r="K116" s="1059"/>
      <c r="L116" s="1059"/>
      <c r="M116" s="1060"/>
      <c r="N116" s="657">
        <v>4.2485897042509499</v>
      </c>
    </row>
    <row r="117" spans="3:14" x14ac:dyDescent="0.25">
      <c r="C117" s="633">
        <v>41</v>
      </c>
      <c r="D117" s="634" t="s">
        <v>328</v>
      </c>
      <c r="E117" s="626">
        <v>138.77792058915483</v>
      </c>
      <c r="F117" s="41"/>
      <c r="I117" s="633">
        <v>41</v>
      </c>
      <c r="J117" s="1058" t="s">
        <v>409</v>
      </c>
      <c r="K117" s="1059"/>
      <c r="L117" s="1059"/>
      <c r="M117" s="1060"/>
      <c r="N117" s="657">
        <v>3.4399724802201583</v>
      </c>
    </row>
    <row r="118" spans="3:14" x14ac:dyDescent="0.25">
      <c r="C118" s="633">
        <v>42</v>
      </c>
      <c r="D118" s="634" t="s">
        <v>332</v>
      </c>
      <c r="E118" s="626">
        <v>131.2617197964104</v>
      </c>
      <c r="F118" s="41"/>
      <c r="I118" s="633">
        <v>42</v>
      </c>
      <c r="J118" s="1058" t="s">
        <v>370</v>
      </c>
      <c r="K118" s="1059"/>
      <c r="L118" s="1059"/>
      <c r="M118" s="1060"/>
      <c r="N118" s="657">
        <v>2.9106432521587271</v>
      </c>
    </row>
    <row r="119" spans="3:14" x14ac:dyDescent="0.25">
      <c r="C119" s="633">
        <v>43</v>
      </c>
      <c r="D119" s="634" t="s">
        <v>342</v>
      </c>
      <c r="E119" s="626">
        <v>126.04354231461778</v>
      </c>
      <c r="F119" s="41"/>
      <c r="I119" s="633">
        <v>43</v>
      </c>
      <c r="J119" s="1058" t="s">
        <v>334</v>
      </c>
      <c r="K119" s="1059"/>
      <c r="L119" s="1059"/>
      <c r="M119" s="1060"/>
      <c r="N119" s="657">
        <v>2.7196083763937993</v>
      </c>
    </row>
    <row r="120" spans="3:14" x14ac:dyDescent="0.25">
      <c r="C120" s="633">
        <v>44</v>
      </c>
      <c r="D120" s="634" t="s">
        <v>321</v>
      </c>
      <c r="E120" s="626">
        <v>124.43438914027149</v>
      </c>
      <c r="F120" s="41"/>
      <c r="I120" s="633">
        <v>44</v>
      </c>
      <c r="J120" s="1058" t="s">
        <v>332</v>
      </c>
      <c r="K120" s="1059"/>
      <c r="L120" s="1059"/>
      <c r="M120" s="1060"/>
      <c r="N120" s="657">
        <v>2.678810608090008</v>
      </c>
    </row>
    <row r="121" spans="3:14" x14ac:dyDescent="0.25">
      <c r="C121" s="633">
        <v>45</v>
      </c>
      <c r="D121" s="634" t="s">
        <v>372</v>
      </c>
      <c r="E121" s="626">
        <v>122.45815076957645</v>
      </c>
      <c r="F121" s="41"/>
      <c r="I121" s="633">
        <v>45</v>
      </c>
      <c r="J121" s="1058" t="s">
        <v>356</v>
      </c>
      <c r="K121" s="1059"/>
      <c r="L121" s="1059"/>
      <c r="M121" s="1060"/>
      <c r="N121" s="657">
        <v>2.5535536955596538</v>
      </c>
    </row>
    <row r="122" spans="3:14" x14ac:dyDescent="0.25">
      <c r="C122" s="633">
        <v>46</v>
      </c>
      <c r="D122" s="634" t="s">
        <v>367</v>
      </c>
      <c r="E122" s="626">
        <v>122.43735763097951</v>
      </c>
      <c r="F122" s="41"/>
      <c r="I122" s="633">
        <v>46</v>
      </c>
      <c r="J122" s="1058" t="s">
        <v>331</v>
      </c>
      <c r="K122" s="1059"/>
      <c r="L122" s="1059"/>
      <c r="M122" s="1060"/>
      <c r="N122" s="657">
        <v>2.3304591004427873</v>
      </c>
    </row>
    <row r="123" spans="3:14" x14ac:dyDescent="0.25">
      <c r="C123" s="633">
        <v>47</v>
      </c>
      <c r="D123" s="634" t="s">
        <v>327</v>
      </c>
      <c r="E123" s="626">
        <v>115.12672373803399</v>
      </c>
      <c r="F123" s="41"/>
      <c r="I123" s="633">
        <v>47</v>
      </c>
      <c r="J123" s="1058" t="s">
        <v>328</v>
      </c>
      <c r="K123" s="1059"/>
      <c r="L123" s="1059"/>
      <c r="M123" s="1060"/>
      <c r="N123" s="657">
        <v>1.9105846388995031</v>
      </c>
    </row>
    <row r="124" spans="3:14" x14ac:dyDescent="0.25">
      <c r="C124" s="633">
        <v>48</v>
      </c>
      <c r="D124" s="634" t="s">
        <v>375</v>
      </c>
      <c r="E124" s="626">
        <v>108.75787063537493</v>
      </c>
      <c r="F124" s="41"/>
      <c r="I124" s="633">
        <v>48</v>
      </c>
      <c r="J124" s="1058" t="s">
        <v>312</v>
      </c>
      <c r="K124" s="1059"/>
      <c r="L124" s="1059"/>
      <c r="M124" s="1060"/>
      <c r="N124" s="657">
        <v>0</v>
      </c>
    </row>
    <row r="125" spans="3:14" x14ac:dyDescent="0.25">
      <c r="C125" s="633">
        <v>49</v>
      </c>
      <c r="D125" s="634" t="s">
        <v>374</v>
      </c>
      <c r="E125" s="626">
        <v>99.272005294506954</v>
      </c>
      <c r="F125" s="41"/>
      <c r="I125" s="633">
        <v>49</v>
      </c>
      <c r="J125" s="1058" t="s">
        <v>318</v>
      </c>
      <c r="K125" s="1059"/>
      <c r="L125" s="1059"/>
      <c r="M125" s="1060"/>
      <c r="N125" s="657">
        <v>0</v>
      </c>
    </row>
    <row r="126" spans="3:14" ht="14.25" customHeight="1" x14ac:dyDescent="0.25">
      <c r="C126" s="633">
        <v>50</v>
      </c>
      <c r="D126" s="634" t="s">
        <v>353</v>
      </c>
      <c r="E126" s="626">
        <v>87.32534930139721</v>
      </c>
      <c r="F126" s="41"/>
      <c r="I126" s="633">
        <v>50</v>
      </c>
      <c r="J126" s="1058" t="s">
        <v>320</v>
      </c>
      <c r="K126" s="1059"/>
      <c r="L126" s="1059"/>
      <c r="M126" s="1060"/>
      <c r="N126" s="657">
        <v>0</v>
      </c>
    </row>
    <row r="127" spans="3:14" x14ac:dyDescent="0.25">
      <c r="C127" s="633">
        <v>51</v>
      </c>
      <c r="D127" s="634" t="s">
        <v>331</v>
      </c>
      <c r="E127" s="626">
        <v>39.617804707527384</v>
      </c>
      <c r="F127" s="41"/>
      <c r="I127" s="633">
        <v>51</v>
      </c>
      <c r="J127" s="1058" t="s">
        <v>324</v>
      </c>
      <c r="K127" s="1059"/>
      <c r="L127" s="1059"/>
      <c r="M127" s="1060"/>
      <c r="N127" s="657">
        <v>0</v>
      </c>
    </row>
    <row r="128" spans="3:14" ht="14.25" customHeight="1" thickBot="1" x14ac:dyDescent="0.3">
      <c r="C128" s="635">
        <v>52</v>
      </c>
      <c r="D128" s="636" t="s">
        <v>326</v>
      </c>
      <c r="E128" s="627">
        <v>33.557046979865774</v>
      </c>
      <c r="F128" s="41"/>
      <c r="I128" s="635">
        <v>52</v>
      </c>
      <c r="J128" s="1084" t="s">
        <v>353</v>
      </c>
      <c r="K128" s="1085"/>
      <c r="L128" s="1085"/>
      <c r="M128" s="1086"/>
      <c r="N128" s="658">
        <v>0</v>
      </c>
    </row>
    <row r="129" spans="3:17" ht="15.75" customHeight="1" thickBot="1" x14ac:dyDescent="0.3">
      <c r="C129" s="1065" t="s">
        <v>411</v>
      </c>
      <c r="D129" s="1066"/>
      <c r="E129" s="628">
        <v>243.43466780846356</v>
      </c>
      <c r="F129" s="41"/>
      <c r="I129" s="1087" t="s">
        <v>411</v>
      </c>
      <c r="J129" s="1088"/>
      <c r="K129" s="1088"/>
      <c r="L129" s="1088"/>
      <c r="M129" s="1089"/>
      <c r="N129" s="647">
        <v>8.6348390779990005</v>
      </c>
    </row>
    <row r="130" spans="3:17" x14ac:dyDescent="0.25">
      <c r="C130" s="1068" t="s">
        <v>412</v>
      </c>
      <c r="D130" s="1068"/>
      <c r="E130" s="1068"/>
      <c r="F130" s="41"/>
      <c r="I130" s="1090" t="s">
        <v>412</v>
      </c>
      <c r="J130" s="1090"/>
      <c r="K130" s="1090"/>
      <c r="L130" s="1090"/>
      <c r="M130" s="41"/>
    </row>
    <row r="131" spans="3:17" x14ac:dyDescent="0.25">
      <c r="C131" s="637" t="s">
        <v>413</v>
      </c>
      <c r="D131" s="637"/>
      <c r="E131" s="638"/>
      <c r="F131" s="41"/>
      <c r="I131" s="667" t="s">
        <v>413</v>
      </c>
      <c r="J131" s="667"/>
      <c r="K131" s="667"/>
      <c r="L131" s="667"/>
      <c r="M131" s="667"/>
      <c r="N131" s="667"/>
    </row>
    <row r="132" spans="3:17" x14ac:dyDescent="0.25">
      <c r="C132" s="41"/>
      <c r="D132" s="41"/>
      <c r="E132" s="41"/>
      <c r="F132" s="41"/>
    </row>
    <row r="133" spans="3:17" x14ac:dyDescent="0.25">
      <c r="C133" s="41"/>
      <c r="D133" s="41"/>
      <c r="E133" s="41"/>
      <c r="F133" s="41"/>
    </row>
    <row r="134" spans="3:17" x14ac:dyDescent="0.25">
      <c r="C134" s="41"/>
      <c r="D134" s="41"/>
      <c r="E134" s="41"/>
      <c r="F134" s="41"/>
    </row>
    <row r="135" spans="3:17" x14ac:dyDescent="0.25">
      <c r="C135" s="1064" t="s">
        <v>414</v>
      </c>
      <c r="D135" s="1064"/>
      <c r="E135" s="1064"/>
      <c r="F135" s="1064"/>
      <c r="I135" s="1083" t="s">
        <v>417</v>
      </c>
      <c r="J135" s="1083"/>
      <c r="K135" s="1083"/>
      <c r="L135" s="1083"/>
      <c r="M135" s="1083"/>
      <c r="N135" s="1083"/>
      <c r="O135" s="1083"/>
    </row>
    <row r="136" spans="3:17" x14ac:dyDescent="0.25">
      <c r="C136" s="1064"/>
      <c r="D136" s="1064"/>
      <c r="E136" s="1064"/>
      <c r="F136" s="1064"/>
      <c r="I136" s="1083"/>
      <c r="J136" s="1083"/>
      <c r="K136" s="1083"/>
      <c r="L136" s="1083"/>
      <c r="M136" s="1083"/>
      <c r="N136" s="1083"/>
      <c r="O136" s="1083"/>
    </row>
    <row r="137" spans="3:17" ht="4.5" customHeight="1" thickBot="1" x14ac:dyDescent="0.3">
      <c r="C137" s="629"/>
      <c r="D137" s="629"/>
      <c r="E137" s="629"/>
      <c r="F137" s="629"/>
      <c r="I137" s="629"/>
      <c r="J137" s="629"/>
      <c r="K137" s="629"/>
      <c r="L137" s="629"/>
      <c r="M137" s="629"/>
      <c r="N137" s="629"/>
      <c r="O137" s="629"/>
    </row>
    <row r="138" spans="3:17" ht="27" thickBot="1" x14ac:dyDescent="0.3">
      <c r="C138" s="1062" t="s">
        <v>365</v>
      </c>
      <c r="D138" s="1063"/>
      <c r="E138" s="639">
        <v>2010</v>
      </c>
      <c r="F138" s="41"/>
      <c r="I138" s="1072" t="s">
        <v>365</v>
      </c>
      <c r="J138" s="1073"/>
      <c r="K138" s="1073"/>
      <c r="L138" s="1073"/>
      <c r="M138" s="1074"/>
      <c r="N138" s="630">
        <v>2010</v>
      </c>
    </row>
    <row r="139" spans="3:17" ht="15" customHeight="1" x14ac:dyDescent="0.25">
      <c r="C139" s="631">
        <v>1</v>
      </c>
      <c r="D139" s="640" t="s">
        <v>354</v>
      </c>
      <c r="E139" s="641">
        <v>840.9658617818485</v>
      </c>
      <c r="F139" s="41"/>
      <c r="I139" s="655">
        <v>1</v>
      </c>
      <c r="J139" s="1013" t="str">
        <f>Q139</f>
        <v>PORTO VELHO</v>
      </c>
      <c r="K139" s="1070"/>
      <c r="L139" s="1070"/>
      <c r="M139" s="1071"/>
      <c r="N139" s="654">
        <v>1827.1947773555491</v>
      </c>
      <c r="Q139" s="653" t="s">
        <v>341</v>
      </c>
    </row>
    <row r="140" spans="3:17" ht="15" customHeight="1" x14ac:dyDescent="0.25">
      <c r="C140" s="633">
        <v>2</v>
      </c>
      <c r="D140" s="642" t="s">
        <v>343</v>
      </c>
      <c r="E140" s="643">
        <v>803.27868852459017</v>
      </c>
      <c r="F140" s="41"/>
      <c r="I140" s="633">
        <v>2</v>
      </c>
      <c r="J140" s="1058" t="str">
        <f t="shared" ref="J140:J190" si="0">Q140</f>
        <v>ROLIM DE MOURA</v>
      </c>
      <c r="K140" s="1059"/>
      <c r="L140" s="1059"/>
      <c r="M140" s="1060"/>
      <c r="N140" s="649">
        <v>1748.7981958100061</v>
      </c>
      <c r="Q140" s="648" t="s">
        <v>345</v>
      </c>
    </row>
    <row r="141" spans="3:17" ht="15" customHeight="1" x14ac:dyDescent="0.25">
      <c r="C141" s="633">
        <v>3</v>
      </c>
      <c r="D141" s="642" t="s">
        <v>322</v>
      </c>
      <c r="E141" s="643">
        <v>559.96035678889984</v>
      </c>
      <c r="F141" s="41"/>
      <c r="I141" s="633">
        <v>3</v>
      </c>
      <c r="J141" s="1058" t="str">
        <f t="shared" si="0"/>
        <v>NOVA BRASILÂNDIA DO OESTE</v>
      </c>
      <c r="K141" s="1059"/>
      <c r="L141" s="1059"/>
      <c r="M141" s="1060"/>
      <c r="N141" s="649">
        <v>1670.7847982115543</v>
      </c>
      <c r="Q141" s="648" t="s">
        <v>409</v>
      </c>
    </row>
    <row r="142" spans="3:17" ht="15" customHeight="1" x14ac:dyDescent="0.25">
      <c r="C142" s="633">
        <v>4</v>
      </c>
      <c r="D142" s="642" t="s">
        <v>338</v>
      </c>
      <c r="E142" s="643">
        <v>488.77146631439894</v>
      </c>
      <c r="F142" s="41"/>
      <c r="I142" s="633">
        <v>4</v>
      </c>
      <c r="J142" s="1058" t="str">
        <f t="shared" si="0"/>
        <v>PRIMAVERA DE RONDÔNIA</v>
      </c>
      <c r="K142" s="1059"/>
      <c r="L142" s="1059"/>
      <c r="M142" s="1060"/>
      <c r="N142" s="649">
        <v>1415.3668399768919</v>
      </c>
      <c r="Q142" s="648" t="s">
        <v>343</v>
      </c>
    </row>
    <row r="143" spans="3:17" ht="15" customHeight="1" x14ac:dyDescent="0.25">
      <c r="C143" s="633">
        <v>5</v>
      </c>
      <c r="D143" s="642" t="s">
        <v>409</v>
      </c>
      <c r="E143" s="643">
        <v>488.47609219126247</v>
      </c>
      <c r="F143" s="41"/>
      <c r="I143" s="633">
        <v>5</v>
      </c>
      <c r="J143" s="1058" t="str">
        <f t="shared" si="0"/>
        <v>CACOAL</v>
      </c>
      <c r="K143" s="1059"/>
      <c r="L143" s="1059"/>
      <c r="M143" s="1060"/>
      <c r="N143" s="649">
        <v>1319.5352773717011</v>
      </c>
      <c r="Q143" s="648" t="s">
        <v>313</v>
      </c>
    </row>
    <row r="144" spans="3:17" ht="15" customHeight="1" x14ac:dyDescent="0.25">
      <c r="C144" s="633">
        <v>6</v>
      </c>
      <c r="D144" s="642" t="s">
        <v>341</v>
      </c>
      <c r="E144" s="643">
        <v>466.25972798925881</v>
      </c>
      <c r="F144" s="41"/>
      <c r="I144" s="633">
        <v>6</v>
      </c>
      <c r="J144" s="1058" t="str">
        <f t="shared" si="0"/>
        <v>COLORADO DO OESTE</v>
      </c>
      <c r="K144" s="1059"/>
      <c r="L144" s="1059"/>
      <c r="M144" s="1060"/>
      <c r="N144" s="649">
        <v>1316.3573586534312</v>
      </c>
      <c r="Q144" s="648" t="s">
        <v>369</v>
      </c>
    </row>
    <row r="145" spans="3:17" ht="15" customHeight="1" x14ac:dyDescent="0.25">
      <c r="C145" s="633">
        <v>7</v>
      </c>
      <c r="D145" s="642" t="s">
        <v>310</v>
      </c>
      <c r="E145" s="643">
        <v>432.35227013461099</v>
      </c>
      <c r="F145" s="41"/>
      <c r="I145" s="633">
        <v>7</v>
      </c>
      <c r="J145" s="1058" t="str">
        <f t="shared" si="0"/>
        <v>CEREJEIRAS</v>
      </c>
      <c r="K145" s="1059"/>
      <c r="L145" s="1059"/>
      <c r="M145" s="1060"/>
      <c r="N145" s="649">
        <v>1257.1965691458113</v>
      </c>
      <c r="Q145" s="648" t="s">
        <v>317</v>
      </c>
    </row>
    <row r="146" spans="3:17" ht="15" customHeight="1" x14ac:dyDescent="0.25">
      <c r="C146" s="633">
        <v>8</v>
      </c>
      <c r="D146" s="642" t="s">
        <v>373</v>
      </c>
      <c r="E146" s="643">
        <v>390.2439024390244</v>
      </c>
      <c r="F146" s="41"/>
      <c r="I146" s="633">
        <v>8</v>
      </c>
      <c r="J146" s="1058" t="str">
        <f t="shared" si="0"/>
        <v>ALTA FLORESTA DO OESTE</v>
      </c>
      <c r="K146" s="1059"/>
      <c r="L146" s="1059"/>
      <c r="M146" s="1060"/>
      <c r="N146" s="649">
        <v>1255.1092027579373</v>
      </c>
      <c r="Q146" s="648" t="s">
        <v>366</v>
      </c>
    </row>
    <row r="147" spans="3:17" ht="15" customHeight="1" x14ac:dyDescent="0.25">
      <c r="C147" s="633">
        <v>9</v>
      </c>
      <c r="D147" s="642" t="s">
        <v>318</v>
      </c>
      <c r="E147" s="643">
        <v>389.31297709923666</v>
      </c>
      <c r="F147" s="41"/>
      <c r="I147" s="633">
        <v>9</v>
      </c>
      <c r="J147" s="1058" t="str">
        <f t="shared" si="0"/>
        <v>VILHENA</v>
      </c>
      <c r="K147" s="1059"/>
      <c r="L147" s="1059"/>
      <c r="M147" s="1060"/>
      <c r="N147" s="649">
        <v>1245.8263497551898</v>
      </c>
      <c r="Q147" s="648" t="s">
        <v>356</v>
      </c>
    </row>
    <row r="148" spans="3:17" ht="15" customHeight="1" x14ac:dyDescent="0.25">
      <c r="C148" s="633">
        <v>10</v>
      </c>
      <c r="D148" s="642" t="s">
        <v>320</v>
      </c>
      <c r="E148" s="643">
        <v>386.49972781709306</v>
      </c>
      <c r="F148" s="41"/>
      <c r="I148" s="633">
        <v>10</v>
      </c>
      <c r="J148" s="1058" t="str">
        <f t="shared" si="0"/>
        <v>PIMENTA BUENO</v>
      </c>
      <c r="K148" s="1059"/>
      <c r="L148" s="1059"/>
      <c r="M148" s="1060"/>
      <c r="N148" s="649">
        <v>1209.6407457935425</v>
      </c>
      <c r="Q148" s="648" t="s">
        <v>339</v>
      </c>
    </row>
    <row r="149" spans="3:17" ht="15" customHeight="1" x14ac:dyDescent="0.25">
      <c r="C149" s="633">
        <v>11</v>
      </c>
      <c r="D149" s="642" t="s">
        <v>352</v>
      </c>
      <c r="E149" s="643">
        <v>380.35961272475794</v>
      </c>
      <c r="F149" s="41"/>
      <c r="I149" s="633">
        <v>11</v>
      </c>
      <c r="J149" s="1058" t="str">
        <f t="shared" si="0"/>
        <v>BURITIS</v>
      </c>
      <c r="K149" s="1059"/>
      <c r="L149" s="1059"/>
      <c r="M149" s="1060"/>
      <c r="N149" s="654">
        <v>1175.26668320516</v>
      </c>
      <c r="Q149" s="648" t="s">
        <v>310</v>
      </c>
    </row>
    <row r="150" spans="3:17" ht="15" customHeight="1" x14ac:dyDescent="0.25">
      <c r="C150" s="633">
        <v>12</v>
      </c>
      <c r="D150" s="642" t="s">
        <v>349</v>
      </c>
      <c r="E150" s="643">
        <v>378.86340977068795</v>
      </c>
      <c r="F150" s="41"/>
      <c r="I150" s="633">
        <v>12</v>
      </c>
      <c r="J150" s="1058" t="str">
        <f t="shared" si="0"/>
        <v>VALE DO ANARI</v>
      </c>
      <c r="K150" s="1059"/>
      <c r="L150" s="1059"/>
      <c r="M150" s="1060"/>
      <c r="N150" s="649">
        <v>1092.4824229313142</v>
      </c>
      <c r="Q150" s="648" t="s">
        <v>354</v>
      </c>
    </row>
    <row r="151" spans="3:17" ht="15" customHeight="1" x14ac:dyDescent="0.25">
      <c r="C151" s="633">
        <v>13</v>
      </c>
      <c r="D151" s="642" t="s">
        <v>325</v>
      </c>
      <c r="E151" s="643">
        <v>376.36468109557558</v>
      </c>
      <c r="F151" s="41"/>
      <c r="I151" s="633">
        <v>13</v>
      </c>
      <c r="J151" s="1058" t="str">
        <f t="shared" si="0"/>
        <v>ARIQUEMES</v>
      </c>
      <c r="K151" s="1059"/>
      <c r="L151" s="1059"/>
      <c r="M151" s="1060"/>
      <c r="N151" s="649">
        <v>1087.9655836069285</v>
      </c>
      <c r="Q151" s="648" t="s">
        <v>309</v>
      </c>
    </row>
    <row r="152" spans="3:17" ht="15" customHeight="1" x14ac:dyDescent="0.25">
      <c r="C152" s="633">
        <v>14</v>
      </c>
      <c r="D152" s="642" t="s">
        <v>345</v>
      </c>
      <c r="E152" s="643">
        <v>376.10619469026551</v>
      </c>
      <c r="F152" s="41"/>
      <c r="I152" s="633">
        <v>14</v>
      </c>
      <c r="J152" s="1058" t="str">
        <f t="shared" si="0"/>
        <v>ALVORADA DO OESTE</v>
      </c>
      <c r="K152" s="1059"/>
      <c r="L152" s="1059"/>
      <c r="M152" s="1060"/>
      <c r="N152" s="649">
        <v>1054.5868536161543</v>
      </c>
      <c r="Q152" s="648" t="s">
        <v>368</v>
      </c>
    </row>
    <row r="153" spans="3:17" ht="15" customHeight="1" x14ac:dyDescent="0.25">
      <c r="C153" s="633">
        <v>15</v>
      </c>
      <c r="D153" s="642" t="s">
        <v>344</v>
      </c>
      <c r="E153" s="643">
        <v>362.81179138321994</v>
      </c>
      <c r="F153" s="41"/>
      <c r="I153" s="633">
        <v>15</v>
      </c>
      <c r="J153" s="1058" t="str">
        <f t="shared" si="0"/>
        <v>SANTA LUZIA DO OESTE</v>
      </c>
      <c r="K153" s="1059"/>
      <c r="L153" s="1059"/>
      <c r="M153" s="1060"/>
      <c r="N153" s="649">
        <v>1035.3364843574161</v>
      </c>
      <c r="Q153" s="648" t="s">
        <v>346</v>
      </c>
    </row>
    <row r="154" spans="3:17" ht="15" customHeight="1" x14ac:dyDescent="0.25">
      <c r="C154" s="633">
        <v>16</v>
      </c>
      <c r="D154" s="642" t="s">
        <v>351</v>
      </c>
      <c r="E154" s="643">
        <v>351.21951219512198</v>
      </c>
      <c r="F154" s="41"/>
      <c r="I154" s="633">
        <v>16</v>
      </c>
      <c r="J154" s="1058" t="str">
        <f t="shared" si="0"/>
        <v>JI-PARANÁ</v>
      </c>
      <c r="K154" s="1059"/>
      <c r="L154" s="1059"/>
      <c r="M154" s="1060"/>
      <c r="N154" s="649">
        <v>990.54441012864106</v>
      </c>
      <c r="Q154" s="648" t="s">
        <v>328</v>
      </c>
    </row>
    <row r="155" spans="3:17" ht="15" customHeight="1" x14ac:dyDescent="0.25">
      <c r="C155" s="633">
        <v>17</v>
      </c>
      <c r="D155" s="642" t="s">
        <v>368</v>
      </c>
      <c r="E155" s="643">
        <v>348.65293185419966</v>
      </c>
      <c r="F155" s="41"/>
      <c r="I155" s="633">
        <v>17</v>
      </c>
      <c r="J155" s="1058" t="str">
        <f t="shared" si="0"/>
        <v>GUAJARÁ-MIRIM</v>
      </c>
      <c r="K155" s="1059"/>
      <c r="L155" s="1059"/>
      <c r="M155" s="1060"/>
      <c r="N155" s="649">
        <v>943.84936836543545</v>
      </c>
      <c r="Q155" s="648" t="s">
        <v>325</v>
      </c>
    </row>
    <row r="156" spans="3:17" ht="15" customHeight="1" x14ac:dyDescent="0.25">
      <c r="C156" s="633">
        <v>18</v>
      </c>
      <c r="D156" s="642" t="s">
        <v>366</v>
      </c>
      <c r="E156" s="643">
        <v>338.75640739915309</v>
      </c>
      <c r="F156" s="41"/>
      <c r="I156" s="633">
        <v>18</v>
      </c>
      <c r="J156" s="1058" t="str">
        <f t="shared" si="0"/>
        <v>OURO PRETO DO OESTE</v>
      </c>
      <c r="K156" s="1059"/>
      <c r="L156" s="1059"/>
      <c r="M156" s="1060"/>
      <c r="N156" s="649">
        <v>857.27217060248665</v>
      </c>
      <c r="Q156" s="648" t="s">
        <v>372</v>
      </c>
    </row>
    <row r="157" spans="3:17" ht="15" customHeight="1" x14ac:dyDescent="0.25">
      <c r="C157" s="633">
        <v>19</v>
      </c>
      <c r="D157" s="642" t="s">
        <v>371</v>
      </c>
      <c r="E157" s="643">
        <v>323.19694316191692</v>
      </c>
      <c r="F157" s="41"/>
      <c r="I157" s="633">
        <v>19</v>
      </c>
      <c r="J157" s="1058" t="str">
        <f t="shared" si="0"/>
        <v>CORUMBIARA</v>
      </c>
      <c r="K157" s="1059"/>
      <c r="L157" s="1059"/>
      <c r="M157" s="1060"/>
      <c r="N157" s="649">
        <v>806.63485571461035</v>
      </c>
      <c r="Q157" s="648" t="s">
        <v>320</v>
      </c>
    </row>
    <row r="158" spans="3:17" ht="15" customHeight="1" x14ac:dyDescent="0.25">
      <c r="C158" s="633">
        <v>20</v>
      </c>
      <c r="D158" s="642" t="s">
        <v>346</v>
      </c>
      <c r="E158" s="643">
        <v>319.33356473446719</v>
      </c>
      <c r="F158" s="41"/>
      <c r="I158" s="633">
        <v>20</v>
      </c>
      <c r="J158" s="1058" t="str">
        <f t="shared" si="0"/>
        <v>JARU</v>
      </c>
      <c r="K158" s="1059"/>
      <c r="L158" s="1059"/>
      <c r="M158" s="1060"/>
      <c r="N158" s="649">
        <v>803.25153137881887</v>
      </c>
      <c r="Q158" s="648" t="s">
        <v>327</v>
      </c>
    </row>
    <row r="159" spans="3:17" ht="15" customHeight="1" x14ac:dyDescent="0.25">
      <c r="C159" s="633">
        <v>21</v>
      </c>
      <c r="D159" s="642" t="s">
        <v>369</v>
      </c>
      <c r="E159" s="643">
        <v>315.28621268897791</v>
      </c>
      <c r="F159" s="41"/>
      <c r="I159" s="633">
        <v>21</v>
      </c>
      <c r="J159" s="1058" t="str">
        <f t="shared" si="0"/>
        <v>ESPIGÃO DO OESTE</v>
      </c>
      <c r="K159" s="1059"/>
      <c r="L159" s="1059"/>
      <c r="M159" s="1060"/>
      <c r="N159" s="649">
        <v>798.56469429395622</v>
      </c>
      <c r="Q159" s="648" t="s">
        <v>370</v>
      </c>
    </row>
    <row r="160" spans="3:17" ht="15" customHeight="1" x14ac:dyDescent="0.25">
      <c r="C160" s="633">
        <v>22</v>
      </c>
      <c r="D160" s="642" t="s">
        <v>336</v>
      </c>
      <c r="E160" s="643">
        <v>310.95087877422264</v>
      </c>
      <c r="F160" s="41"/>
      <c r="I160" s="633">
        <v>22</v>
      </c>
      <c r="J160" s="1058" t="str">
        <f t="shared" si="0"/>
        <v>SÃO MIGUEL DO GUAPORÉ</v>
      </c>
      <c r="K160" s="1059"/>
      <c r="L160" s="1059"/>
      <c r="M160" s="1060"/>
      <c r="N160" s="649">
        <v>774.08840904461192</v>
      </c>
      <c r="Q160" s="648" t="s">
        <v>349</v>
      </c>
    </row>
    <row r="161" spans="3:17" ht="15" customHeight="1" x14ac:dyDescent="0.25">
      <c r="C161" s="633">
        <v>23</v>
      </c>
      <c r="D161" s="642" t="s">
        <v>317</v>
      </c>
      <c r="E161" s="643">
        <v>307.55964357574015</v>
      </c>
      <c r="F161" s="41"/>
      <c r="I161" s="633">
        <v>23</v>
      </c>
      <c r="J161" s="1058" t="str">
        <f t="shared" si="0"/>
        <v>PARECIS</v>
      </c>
      <c r="K161" s="1059"/>
      <c r="L161" s="1059"/>
      <c r="M161" s="1060"/>
      <c r="N161" s="649">
        <v>769.55074875207981</v>
      </c>
      <c r="Q161" s="648" t="s">
        <v>338</v>
      </c>
    </row>
    <row r="162" spans="3:17" ht="15" customHeight="1" x14ac:dyDescent="0.25">
      <c r="C162" s="633">
        <v>24</v>
      </c>
      <c r="D162" s="642" t="s">
        <v>306</v>
      </c>
      <c r="E162" s="643">
        <v>306.54515327257661</v>
      </c>
      <c r="F162" s="41"/>
      <c r="I162" s="633">
        <v>24</v>
      </c>
      <c r="J162" s="1058" t="str">
        <f t="shared" si="0"/>
        <v>TEIXEIRÓPOLIS</v>
      </c>
      <c r="K162" s="1059"/>
      <c r="L162" s="1059"/>
      <c r="M162" s="1060"/>
      <c r="N162" s="649">
        <v>737.40270380991399</v>
      </c>
      <c r="Q162" s="648" t="s">
        <v>351</v>
      </c>
    </row>
    <row r="163" spans="3:17" ht="15" customHeight="1" x14ac:dyDescent="0.25">
      <c r="C163" s="633">
        <v>25</v>
      </c>
      <c r="D163" s="642" t="s">
        <v>335</v>
      </c>
      <c r="E163" s="643">
        <v>290.16277423920735</v>
      </c>
      <c r="F163" s="41"/>
      <c r="I163" s="633">
        <v>25</v>
      </c>
      <c r="J163" s="1058" t="str">
        <f t="shared" si="0"/>
        <v>CUJUBIM</v>
      </c>
      <c r="K163" s="1059"/>
      <c r="L163" s="1059"/>
      <c r="M163" s="1060"/>
      <c r="N163" s="649">
        <v>722.36783225723968</v>
      </c>
      <c r="Q163" s="648" t="s">
        <v>322</v>
      </c>
    </row>
    <row r="164" spans="3:17" ht="15" customHeight="1" x14ac:dyDescent="0.25">
      <c r="C164" s="633">
        <v>26</v>
      </c>
      <c r="D164" s="642" t="s">
        <v>334</v>
      </c>
      <c r="E164" s="643">
        <v>285.5588795213489</v>
      </c>
      <c r="F164" s="41"/>
      <c r="I164" s="633">
        <v>26</v>
      </c>
      <c r="J164" s="1058" t="str">
        <f t="shared" si="0"/>
        <v>SERINGUEIRAS</v>
      </c>
      <c r="K164" s="1059"/>
      <c r="L164" s="1059"/>
      <c r="M164" s="1060"/>
      <c r="N164" s="649">
        <v>681.52031454783753</v>
      </c>
      <c r="Q164" s="648" t="s">
        <v>350</v>
      </c>
    </row>
    <row r="165" spans="3:17" ht="15" customHeight="1" x14ac:dyDescent="0.25">
      <c r="C165" s="633">
        <v>27</v>
      </c>
      <c r="D165" s="642" t="s">
        <v>316</v>
      </c>
      <c r="E165" s="643">
        <v>272.87319422150881</v>
      </c>
      <c r="F165" s="41"/>
      <c r="I165" s="633">
        <v>27</v>
      </c>
      <c r="J165" s="1058" t="str">
        <f t="shared" si="0"/>
        <v>NOVO HORIZONTE</v>
      </c>
      <c r="K165" s="1059"/>
      <c r="L165" s="1059"/>
      <c r="M165" s="1060"/>
      <c r="N165" s="649">
        <v>675.01467423204849</v>
      </c>
      <c r="Q165" s="648" t="s">
        <v>336</v>
      </c>
    </row>
    <row r="166" spans="3:17" ht="15" customHeight="1" x14ac:dyDescent="0.25">
      <c r="C166" s="633">
        <v>28</v>
      </c>
      <c r="D166" s="642" t="s">
        <v>350</v>
      </c>
      <c r="E166" s="643">
        <v>272.06138821067316</v>
      </c>
      <c r="F166" s="41"/>
      <c r="I166" s="633">
        <v>28</v>
      </c>
      <c r="J166" s="1058" t="str">
        <f t="shared" si="0"/>
        <v>MACHADINHO DO OESTE</v>
      </c>
      <c r="K166" s="1059"/>
      <c r="L166" s="1059"/>
      <c r="M166" s="1060"/>
      <c r="N166" s="649">
        <v>661.23778501628669</v>
      </c>
      <c r="Q166" s="648" t="s">
        <v>371</v>
      </c>
    </row>
    <row r="167" spans="3:17" ht="15" customHeight="1" x14ac:dyDescent="0.25">
      <c r="C167" s="633">
        <v>29</v>
      </c>
      <c r="D167" s="642" t="s">
        <v>339</v>
      </c>
      <c r="E167" s="643">
        <v>271.72432579678559</v>
      </c>
      <c r="F167" s="41"/>
      <c r="I167" s="633">
        <v>29</v>
      </c>
      <c r="J167" s="1058" t="str">
        <f t="shared" si="0"/>
        <v>CABIXI</v>
      </c>
      <c r="K167" s="1059"/>
      <c r="L167" s="1059"/>
      <c r="M167" s="1060"/>
      <c r="N167" s="649">
        <v>619.34254406860407</v>
      </c>
      <c r="Q167" s="648" t="s">
        <v>311</v>
      </c>
    </row>
    <row r="168" spans="3:17" ht="15" customHeight="1" x14ac:dyDescent="0.25">
      <c r="C168" s="633">
        <v>30</v>
      </c>
      <c r="D168" s="642" t="s">
        <v>356</v>
      </c>
      <c r="E168" s="643">
        <v>267.83940984536815</v>
      </c>
      <c r="F168" s="41"/>
      <c r="I168" s="633">
        <v>30</v>
      </c>
      <c r="J168" s="1058" t="str">
        <f t="shared" si="0"/>
        <v>CHUPINGUAIA</v>
      </c>
      <c r="K168" s="1059"/>
      <c r="L168" s="1059"/>
      <c r="M168" s="1060"/>
      <c r="N168" s="649">
        <v>618.18181818181813</v>
      </c>
      <c r="Q168" s="648" t="s">
        <v>318</v>
      </c>
    </row>
    <row r="169" spans="3:17" ht="15" customHeight="1" x14ac:dyDescent="0.25">
      <c r="C169" s="633">
        <v>31</v>
      </c>
      <c r="D169" s="642" t="s">
        <v>313</v>
      </c>
      <c r="E169" s="643">
        <v>257.34650493935226</v>
      </c>
      <c r="F169" s="41"/>
      <c r="I169" s="633">
        <v>31</v>
      </c>
      <c r="J169" s="1058" t="str">
        <f t="shared" si="0"/>
        <v>MINISTRO ANDREAZZA</v>
      </c>
      <c r="K169" s="1059"/>
      <c r="L169" s="1059"/>
      <c r="M169" s="1060"/>
      <c r="N169" s="649">
        <v>599.03381642512079</v>
      </c>
      <c r="Q169" s="648" t="s">
        <v>330</v>
      </c>
    </row>
    <row r="170" spans="3:17" ht="15" customHeight="1" x14ac:dyDescent="0.25">
      <c r="C170" s="633">
        <v>32</v>
      </c>
      <c r="D170" s="642" t="s">
        <v>348</v>
      </c>
      <c r="E170" s="643">
        <v>252.39338555265448</v>
      </c>
      <c r="F170" s="41"/>
      <c r="I170" s="633">
        <v>32</v>
      </c>
      <c r="J170" s="1058" t="str">
        <f t="shared" si="0"/>
        <v>ALTO ALEGRE DOS PARECIS</v>
      </c>
      <c r="K170" s="1059"/>
      <c r="L170" s="1059"/>
      <c r="M170" s="1060"/>
      <c r="N170" s="649">
        <v>577.26811763788123</v>
      </c>
      <c r="Q170" s="648" t="s">
        <v>306</v>
      </c>
    </row>
    <row r="171" spans="3:17" ht="15" customHeight="1" x14ac:dyDescent="0.25">
      <c r="C171" s="633">
        <v>33</v>
      </c>
      <c r="D171" s="642" t="s">
        <v>309</v>
      </c>
      <c r="E171" s="643">
        <v>226.82748365473128</v>
      </c>
      <c r="F171" s="41"/>
      <c r="I171" s="633">
        <v>33</v>
      </c>
      <c r="J171" s="1058" t="str">
        <f t="shared" si="0"/>
        <v>NOVA UNIÃO</v>
      </c>
      <c r="K171" s="1059"/>
      <c r="L171" s="1059"/>
      <c r="M171" s="1060"/>
      <c r="N171" s="649">
        <v>547.3965287049399</v>
      </c>
      <c r="Q171" s="648" t="s">
        <v>335</v>
      </c>
    </row>
    <row r="172" spans="3:17" ht="15" customHeight="1" x14ac:dyDescent="0.25">
      <c r="C172" s="633">
        <v>34</v>
      </c>
      <c r="D172" s="642" t="s">
        <v>330</v>
      </c>
      <c r="E172" s="643">
        <v>221.82468694096602</v>
      </c>
      <c r="F172" s="41"/>
      <c r="I172" s="633">
        <v>34</v>
      </c>
      <c r="J172" s="1058" t="str">
        <f t="shared" si="0"/>
        <v>SÃO FRANCISCO DO GUAPORÉ</v>
      </c>
      <c r="K172" s="1059"/>
      <c r="L172" s="1059"/>
      <c r="M172" s="1060"/>
      <c r="N172" s="649">
        <v>543.34249313015243</v>
      </c>
      <c r="Q172" s="648" t="s">
        <v>348</v>
      </c>
    </row>
    <row r="173" spans="3:17" ht="15" customHeight="1" x14ac:dyDescent="0.25">
      <c r="C173" s="633">
        <v>35</v>
      </c>
      <c r="D173" s="642" t="s">
        <v>370</v>
      </c>
      <c r="E173" s="643">
        <v>220.23867274667703</v>
      </c>
      <c r="F173" s="41"/>
      <c r="I173" s="633">
        <v>35</v>
      </c>
      <c r="J173" s="1058" t="str">
        <f t="shared" si="0"/>
        <v>THEOBROMA</v>
      </c>
      <c r="K173" s="1059"/>
      <c r="L173" s="1059"/>
      <c r="M173" s="1060"/>
      <c r="N173" s="649">
        <v>522.71431286827601</v>
      </c>
      <c r="Q173" s="648" t="s">
        <v>352</v>
      </c>
    </row>
    <row r="174" spans="3:17" ht="15" customHeight="1" x14ac:dyDescent="0.25">
      <c r="C174" s="633">
        <v>36</v>
      </c>
      <c r="D174" s="642" t="s">
        <v>314</v>
      </c>
      <c r="E174" s="643">
        <v>217.20969089390141</v>
      </c>
      <c r="F174" s="41"/>
      <c r="I174" s="633">
        <v>36</v>
      </c>
      <c r="J174" s="1058" t="str">
        <f t="shared" si="0"/>
        <v>MONTE NEGRO</v>
      </c>
      <c r="K174" s="1059"/>
      <c r="L174" s="1059"/>
      <c r="M174" s="1060"/>
      <c r="N174" s="649">
        <v>521.05638829407565</v>
      </c>
      <c r="Q174" s="648" t="s">
        <v>332</v>
      </c>
    </row>
    <row r="175" spans="3:17" ht="15" customHeight="1" x14ac:dyDescent="0.25">
      <c r="C175" s="633">
        <v>37</v>
      </c>
      <c r="D175" s="642" t="s">
        <v>324</v>
      </c>
      <c r="E175" s="643">
        <v>211.77685950413223</v>
      </c>
      <c r="F175" s="41"/>
      <c r="I175" s="633">
        <v>37</v>
      </c>
      <c r="J175" s="1058" t="str">
        <f t="shared" si="0"/>
        <v>RIO CRESPO</v>
      </c>
      <c r="K175" s="1059"/>
      <c r="L175" s="1059"/>
      <c r="M175" s="1060"/>
      <c r="N175" s="649">
        <v>482.5090470446321</v>
      </c>
      <c r="Q175" s="648" t="s">
        <v>344</v>
      </c>
    </row>
    <row r="176" spans="3:17" ht="15" customHeight="1" x14ac:dyDescent="0.25">
      <c r="C176" s="633">
        <v>38</v>
      </c>
      <c r="D176" s="642" t="s">
        <v>311</v>
      </c>
      <c r="E176" s="643">
        <v>208.89126941617567</v>
      </c>
      <c r="F176" s="41"/>
      <c r="I176" s="633">
        <v>38</v>
      </c>
      <c r="J176" s="1058" t="str">
        <f t="shared" si="0"/>
        <v>CASTANHEIRAS</v>
      </c>
      <c r="K176" s="1059"/>
      <c r="L176" s="1059"/>
      <c r="M176" s="1060"/>
      <c r="N176" s="649">
        <v>476.1904761904762</v>
      </c>
      <c r="Q176" s="648" t="s">
        <v>316</v>
      </c>
    </row>
    <row r="177" spans="3:17" ht="15" customHeight="1" x14ac:dyDescent="0.25">
      <c r="C177" s="633">
        <v>39</v>
      </c>
      <c r="D177" s="642" t="s">
        <v>321</v>
      </c>
      <c r="E177" s="643">
        <v>203.61990950226243</v>
      </c>
      <c r="F177" s="41"/>
      <c r="I177" s="633">
        <v>39</v>
      </c>
      <c r="J177" s="1058" t="str">
        <f t="shared" si="0"/>
        <v>NOVA MAMORÉ</v>
      </c>
      <c r="K177" s="1059"/>
      <c r="L177" s="1059"/>
      <c r="M177" s="1060"/>
      <c r="N177" s="649">
        <v>465.81784304156872</v>
      </c>
      <c r="Q177" s="648" t="s">
        <v>334</v>
      </c>
    </row>
    <row r="178" spans="3:17" ht="15" customHeight="1" x14ac:dyDescent="0.25">
      <c r="C178" s="633">
        <v>40</v>
      </c>
      <c r="D178" s="642" t="s">
        <v>367</v>
      </c>
      <c r="E178" s="643">
        <v>199.31662870159454</v>
      </c>
      <c r="F178" s="41"/>
      <c r="I178" s="633">
        <v>40</v>
      </c>
      <c r="J178" s="1058" t="str">
        <f t="shared" si="0"/>
        <v>URUPÁ</v>
      </c>
      <c r="K178" s="1059"/>
      <c r="L178" s="1059"/>
      <c r="M178" s="1060"/>
      <c r="N178" s="649">
        <v>448.77746827607552</v>
      </c>
      <c r="Q178" s="648" t="s">
        <v>353</v>
      </c>
    </row>
    <row r="179" spans="3:17" ht="15" customHeight="1" x14ac:dyDescent="0.25">
      <c r="C179" s="633">
        <v>41</v>
      </c>
      <c r="D179" s="642" t="s">
        <v>328</v>
      </c>
      <c r="E179" s="643">
        <v>198.87449195817555</v>
      </c>
      <c r="F179" s="41"/>
      <c r="I179" s="633">
        <v>41</v>
      </c>
      <c r="J179" s="1058" t="str">
        <f t="shared" si="0"/>
        <v>PRESIDENTE MÉDICI</v>
      </c>
      <c r="K179" s="1059"/>
      <c r="L179" s="1059"/>
      <c r="M179" s="1060"/>
      <c r="N179" s="649">
        <v>433.44771536933359</v>
      </c>
      <c r="Q179" s="648" t="s">
        <v>342</v>
      </c>
    </row>
    <row r="180" spans="3:17" ht="15" customHeight="1" x14ac:dyDescent="0.25">
      <c r="C180" s="633">
        <v>42</v>
      </c>
      <c r="D180" s="642" t="s">
        <v>332</v>
      </c>
      <c r="E180" s="643">
        <v>195.55317439057058</v>
      </c>
      <c r="F180" s="41"/>
      <c r="I180" s="633">
        <v>42</v>
      </c>
      <c r="J180" s="1058" t="str">
        <f t="shared" si="0"/>
        <v>ALTO PARAÍSO</v>
      </c>
      <c r="K180" s="1059"/>
      <c r="L180" s="1059"/>
      <c r="M180" s="1060"/>
      <c r="N180" s="649">
        <v>411.74048585377329</v>
      </c>
      <c r="Q180" s="648" t="s">
        <v>367</v>
      </c>
    </row>
    <row r="181" spans="3:17" ht="15" customHeight="1" x14ac:dyDescent="0.25">
      <c r="C181" s="633">
        <v>43</v>
      </c>
      <c r="D181" s="642" t="s">
        <v>315</v>
      </c>
      <c r="E181" s="643">
        <v>181.66455428812844</v>
      </c>
      <c r="F181" s="41"/>
      <c r="I181" s="633">
        <v>43</v>
      </c>
      <c r="J181" s="1058" t="str">
        <f t="shared" si="0"/>
        <v>GOVERNADOR JORGE TEIXEIRA</v>
      </c>
      <c r="K181" s="1059"/>
      <c r="L181" s="1059"/>
      <c r="M181" s="1060"/>
      <c r="N181" s="649">
        <v>390.81117148031649</v>
      </c>
      <c r="Q181" s="648" t="s">
        <v>324</v>
      </c>
    </row>
    <row r="182" spans="3:17" ht="15" customHeight="1" x14ac:dyDescent="0.25">
      <c r="C182" s="633">
        <v>44</v>
      </c>
      <c r="D182" s="642" t="s">
        <v>372</v>
      </c>
      <c r="E182" s="643">
        <v>180.87855297157623</v>
      </c>
      <c r="F182" s="41"/>
      <c r="I182" s="633">
        <v>44</v>
      </c>
      <c r="J182" s="1058" t="str">
        <f t="shared" si="0"/>
        <v>PIMENTEIRAS DO OESTE</v>
      </c>
      <c r="K182" s="1059"/>
      <c r="L182" s="1059"/>
      <c r="M182" s="1060"/>
      <c r="N182" s="649">
        <v>346.17048896581565</v>
      </c>
      <c r="Q182" s="648" t="s">
        <v>373</v>
      </c>
    </row>
    <row r="183" spans="3:17" ht="15" customHeight="1" x14ac:dyDescent="0.25">
      <c r="C183" s="633">
        <v>45</v>
      </c>
      <c r="D183" s="642" t="s">
        <v>312</v>
      </c>
      <c r="E183" s="643">
        <v>179.64071856287424</v>
      </c>
      <c r="F183" s="41"/>
      <c r="I183" s="633">
        <v>45</v>
      </c>
      <c r="J183" s="1058" t="str">
        <f t="shared" si="0"/>
        <v>SÃO FELIPE DO OESTE</v>
      </c>
      <c r="K183" s="1059"/>
      <c r="L183" s="1059"/>
      <c r="M183" s="1060"/>
      <c r="N183" s="649">
        <v>332.33632436025255</v>
      </c>
      <c r="Q183" s="648" t="s">
        <v>374</v>
      </c>
    </row>
    <row r="184" spans="3:17" ht="15" customHeight="1" x14ac:dyDescent="0.25">
      <c r="C184" s="633">
        <v>46</v>
      </c>
      <c r="D184" s="642" t="s">
        <v>327</v>
      </c>
      <c r="E184" s="643">
        <v>175.85290768776619</v>
      </c>
      <c r="F184" s="41"/>
      <c r="I184" s="633">
        <v>46</v>
      </c>
      <c r="J184" s="1058" t="str">
        <f t="shared" si="0"/>
        <v>CACAULÂNDIA</v>
      </c>
      <c r="K184" s="1059"/>
      <c r="L184" s="1059"/>
      <c r="M184" s="1060"/>
      <c r="N184" s="649">
        <v>316.40007031112674</v>
      </c>
      <c r="Q184" s="648" t="s">
        <v>312</v>
      </c>
    </row>
    <row r="185" spans="3:17" ht="15" customHeight="1" x14ac:dyDescent="0.25">
      <c r="C185" s="633">
        <v>47</v>
      </c>
      <c r="D185" s="642" t="s">
        <v>342</v>
      </c>
      <c r="E185" s="643">
        <v>157.14519561302995</v>
      </c>
      <c r="F185" s="41"/>
      <c r="I185" s="633">
        <v>47</v>
      </c>
      <c r="J185" s="1058" t="str">
        <f t="shared" si="0"/>
        <v>MIRANTE DA SERRA</v>
      </c>
      <c r="K185" s="1059"/>
      <c r="L185" s="1059"/>
      <c r="M185" s="1060"/>
      <c r="N185" s="649">
        <v>271.09454422229754</v>
      </c>
      <c r="Q185" s="648" t="s">
        <v>331</v>
      </c>
    </row>
    <row r="186" spans="3:17" ht="15" customHeight="1" x14ac:dyDescent="0.25">
      <c r="C186" s="633">
        <v>48</v>
      </c>
      <c r="D186" s="642" t="s">
        <v>353</v>
      </c>
      <c r="E186" s="643">
        <v>144.71057884231536</v>
      </c>
      <c r="F186" s="41"/>
      <c r="I186" s="633">
        <v>48</v>
      </c>
      <c r="J186" s="1058" t="str">
        <f t="shared" si="0"/>
        <v>VALE DO PARAÍSO</v>
      </c>
      <c r="K186" s="1059"/>
      <c r="L186" s="1059"/>
      <c r="M186" s="1060"/>
      <c r="N186" s="649">
        <v>267.70503772207348</v>
      </c>
      <c r="Q186" s="648" t="s">
        <v>375</v>
      </c>
    </row>
    <row r="187" spans="3:17" ht="15" customHeight="1" x14ac:dyDescent="0.25">
      <c r="C187" s="633">
        <v>49</v>
      </c>
      <c r="D187" s="642" t="s">
        <v>374</v>
      </c>
      <c r="E187" s="643">
        <v>132.36267372600926</v>
      </c>
      <c r="F187" s="41"/>
      <c r="I187" s="633">
        <v>49</v>
      </c>
      <c r="J187" s="1058" t="str">
        <f t="shared" si="0"/>
        <v>COSTA MARQUES</v>
      </c>
      <c r="K187" s="1059"/>
      <c r="L187" s="1059"/>
      <c r="M187" s="1060"/>
      <c r="N187" s="649">
        <v>264.70588235294116</v>
      </c>
      <c r="Q187" s="648" t="s">
        <v>321</v>
      </c>
    </row>
    <row r="188" spans="3:17" ht="15" customHeight="1" x14ac:dyDescent="0.25">
      <c r="C188" s="633">
        <v>50</v>
      </c>
      <c r="D188" s="642" t="s">
        <v>375</v>
      </c>
      <c r="E188" s="643">
        <v>125.93016599885517</v>
      </c>
      <c r="F188" s="41"/>
      <c r="I188" s="633">
        <v>50</v>
      </c>
      <c r="J188" s="1058" t="str">
        <f t="shared" si="0"/>
        <v>CANDEIAS DO JAMARI</v>
      </c>
      <c r="K188" s="1059"/>
      <c r="L188" s="1059"/>
      <c r="M188" s="1060"/>
      <c r="N188" s="649">
        <v>221.64948453608247</v>
      </c>
      <c r="Q188" s="648" t="s">
        <v>315</v>
      </c>
    </row>
    <row r="189" spans="3:17" ht="15" customHeight="1" x14ac:dyDescent="0.25">
      <c r="C189" s="633">
        <v>51</v>
      </c>
      <c r="D189" s="642" t="s">
        <v>331</v>
      </c>
      <c r="E189" s="643">
        <v>74.574691214169192</v>
      </c>
      <c r="F189" s="41"/>
      <c r="I189" s="633">
        <v>51</v>
      </c>
      <c r="J189" s="1058" t="str">
        <f t="shared" si="0"/>
        <v>CAMPO NOVO DE RONDÔNIA</v>
      </c>
      <c r="K189" s="1059"/>
      <c r="L189" s="1059"/>
      <c r="M189" s="1060"/>
      <c r="N189" s="649">
        <v>205.3388090349076</v>
      </c>
      <c r="Q189" s="648" t="s">
        <v>314</v>
      </c>
    </row>
    <row r="190" spans="3:17" ht="15.75" customHeight="1" thickBot="1" x14ac:dyDescent="0.3">
      <c r="C190" s="635">
        <v>52</v>
      </c>
      <c r="D190" s="644" t="s">
        <v>326</v>
      </c>
      <c r="E190" s="645">
        <v>33.557046979865774</v>
      </c>
      <c r="F190" s="41"/>
      <c r="I190" s="635">
        <v>52</v>
      </c>
      <c r="J190" s="1084" t="str">
        <f t="shared" si="0"/>
        <v>ITAPUÃ DO OESTE</v>
      </c>
      <c r="K190" s="1085"/>
      <c r="L190" s="1085"/>
      <c r="M190" s="1086"/>
      <c r="N190" s="651">
        <v>46.74535468037864</v>
      </c>
      <c r="Q190" s="650" t="s">
        <v>326</v>
      </c>
    </row>
    <row r="191" spans="3:17" ht="15.75" thickBot="1" x14ac:dyDescent="0.3">
      <c r="C191" s="1067" t="s">
        <v>411</v>
      </c>
      <c r="D191" s="1066"/>
      <c r="E191" s="646">
        <v>363.51958895311498</v>
      </c>
      <c r="F191" s="41"/>
      <c r="I191" s="1087" t="s">
        <v>411</v>
      </c>
      <c r="J191" s="1091"/>
      <c r="K191" s="1091"/>
      <c r="L191" s="1091"/>
      <c r="M191" s="1092"/>
      <c r="N191" s="628">
        <v>1326.8864468864469</v>
      </c>
    </row>
    <row r="192" spans="3:17" x14ac:dyDescent="0.25">
      <c r="C192" s="1068" t="s">
        <v>412</v>
      </c>
      <c r="D192" s="1068"/>
      <c r="E192" s="1068"/>
      <c r="F192" s="41"/>
      <c r="I192" s="1090" t="s">
        <v>412</v>
      </c>
      <c r="J192" s="1090"/>
      <c r="K192" s="1090"/>
      <c r="L192" s="1090"/>
      <c r="M192" s="41"/>
    </row>
    <row r="193" spans="3:17" x14ac:dyDescent="0.25">
      <c r="C193" s="1069" t="s">
        <v>413</v>
      </c>
      <c r="D193" s="1069"/>
      <c r="E193" s="1069"/>
      <c r="F193" s="41"/>
      <c r="I193" s="667" t="s">
        <v>413</v>
      </c>
      <c r="J193" s="667"/>
      <c r="K193" s="667"/>
      <c r="L193" s="667"/>
      <c r="M193" s="667"/>
      <c r="N193" s="667"/>
    </row>
    <row r="194" spans="3:17" x14ac:dyDescent="0.25">
      <c r="C194" s="41"/>
      <c r="D194" s="41"/>
      <c r="E194" s="41"/>
      <c r="F194" s="41"/>
    </row>
    <row r="195" spans="3:17" x14ac:dyDescent="0.25">
      <c r="C195" s="41"/>
      <c r="D195" s="41"/>
      <c r="E195" s="41"/>
      <c r="F195" s="41"/>
    </row>
    <row r="196" spans="3:17" x14ac:dyDescent="0.25">
      <c r="C196" s="1064" t="s">
        <v>416</v>
      </c>
      <c r="D196" s="1064"/>
      <c r="E196" s="1064"/>
      <c r="F196" s="1064"/>
      <c r="I196" s="1064" t="s">
        <v>418</v>
      </c>
      <c r="J196" s="1064"/>
      <c r="K196" s="1064"/>
      <c r="L196" s="1064"/>
      <c r="M196" s="1064"/>
      <c r="N196" s="1064"/>
      <c r="O196" s="1064"/>
    </row>
    <row r="197" spans="3:17" ht="21" customHeight="1" x14ac:dyDescent="0.25">
      <c r="C197" s="1064"/>
      <c r="D197" s="1064"/>
      <c r="E197" s="1064"/>
      <c r="F197" s="1064"/>
      <c r="I197" s="1064"/>
      <c r="J197" s="1064"/>
      <c r="K197" s="1064"/>
      <c r="L197" s="1064"/>
      <c r="M197" s="1064"/>
      <c r="N197" s="1064"/>
      <c r="O197" s="1064"/>
    </row>
    <row r="198" spans="3:17" ht="5.25" customHeight="1" thickBot="1" x14ac:dyDescent="0.3">
      <c r="C198" s="629"/>
      <c r="D198" s="629"/>
      <c r="E198" s="629"/>
      <c r="F198" s="629"/>
      <c r="I198" s="629"/>
      <c r="J198" s="629"/>
      <c r="K198" s="629"/>
      <c r="L198" s="629"/>
      <c r="M198" s="629"/>
      <c r="N198" s="629"/>
      <c r="O198" s="629"/>
    </row>
    <row r="199" spans="3:17" ht="27" thickBot="1" x14ac:dyDescent="0.3">
      <c r="C199" s="1062" t="s">
        <v>365</v>
      </c>
      <c r="D199" s="1063"/>
      <c r="E199" s="630">
        <v>2010</v>
      </c>
      <c r="F199" s="41"/>
      <c r="I199" s="1072" t="s">
        <v>365</v>
      </c>
      <c r="J199" s="1073"/>
      <c r="K199" s="1073"/>
      <c r="L199" s="1073"/>
      <c r="M199" s="1074"/>
      <c r="N199" s="630">
        <v>2010</v>
      </c>
    </row>
    <row r="200" spans="3:17" x14ac:dyDescent="0.25">
      <c r="C200" s="631">
        <v>1</v>
      </c>
      <c r="D200" s="648" t="s">
        <v>341</v>
      </c>
      <c r="E200" s="649">
        <v>1229.416349995128</v>
      </c>
      <c r="F200" s="41"/>
      <c r="I200" s="655">
        <v>1</v>
      </c>
      <c r="J200" s="1013" t="str">
        <f>Q200</f>
        <v>PRIMAVERA DE RONDÔNIA</v>
      </c>
      <c r="K200" s="1070"/>
      <c r="L200" s="1070"/>
      <c r="M200" s="1071"/>
      <c r="N200" s="654">
        <v>86.655112651646448</v>
      </c>
      <c r="Q200" t="s">
        <v>343</v>
      </c>
    </row>
    <row r="201" spans="3:17" x14ac:dyDescent="0.25">
      <c r="C201" s="633">
        <v>2</v>
      </c>
      <c r="D201" s="648" t="s">
        <v>345</v>
      </c>
      <c r="E201" s="649">
        <v>1173.1191517141783</v>
      </c>
      <c r="F201" s="41"/>
      <c r="I201" s="633">
        <v>2</v>
      </c>
      <c r="J201" s="1058" t="str">
        <f t="shared" ref="J201:J251" si="1">Q201</f>
        <v>ALVORADA DO OESTE</v>
      </c>
      <c r="K201" s="1059"/>
      <c r="L201" s="1059"/>
      <c r="M201" s="1060"/>
      <c r="N201" s="649">
        <v>71.903649110192347</v>
      </c>
      <c r="Q201" t="s">
        <v>368</v>
      </c>
    </row>
    <row r="202" spans="3:17" x14ac:dyDescent="0.25">
      <c r="C202" s="633">
        <v>3</v>
      </c>
      <c r="D202" s="648" t="s">
        <v>409</v>
      </c>
      <c r="E202" s="649">
        <v>1100.1294269914108</v>
      </c>
      <c r="F202" s="41"/>
      <c r="I202" s="633">
        <v>3</v>
      </c>
      <c r="J202" s="1058" t="str">
        <f t="shared" si="1"/>
        <v>PARECIS</v>
      </c>
      <c r="K202" s="1059"/>
      <c r="L202" s="1059"/>
      <c r="M202" s="1060"/>
      <c r="N202" s="649">
        <v>62.396006655574041</v>
      </c>
      <c r="Q202" t="s">
        <v>338</v>
      </c>
    </row>
    <row r="203" spans="3:17" x14ac:dyDescent="0.25">
      <c r="C203" s="633">
        <v>4</v>
      </c>
      <c r="D203" s="648" t="s">
        <v>313</v>
      </c>
      <c r="E203" s="649">
        <v>920.72529558103156</v>
      </c>
      <c r="F203" s="41"/>
      <c r="I203" s="633">
        <v>4</v>
      </c>
      <c r="J203" s="1058" t="str">
        <f t="shared" si="1"/>
        <v>RIO CRESPO</v>
      </c>
      <c r="K203" s="1059"/>
      <c r="L203" s="1059"/>
      <c r="M203" s="1060"/>
      <c r="N203" s="649">
        <v>60.313630880579012</v>
      </c>
      <c r="Q203" t="s">
        <v>344</v>
      </c>
    </row>
    <row r="204" spans="3:17" x14ac:dyDescent="0.25">
      <c r="C204" s="633">
        <v>5</v>
      </c>
      <c r="D204" s="648" t="s">
        <v>369</v>
      </c>
      <c r="E204" s="649">
        <v>890.15968925334482</v>
      </c>
      <c r="F204" s="41"/>
      <c r="I204" s="633">
        <v>5</v>
      </c>
      <c r="J204" s="1058" t="str">
        <f t="shared" si="1"/>
        <v>NOVA UNIÃO</v>
      </c>
      <c r="K204" s="1059"/>
      <c r="L204" s="1059"/>
      <c r="M204" s="1060"/>
      <c r="N204" s="649">
        <v>53.404539385847798</v>
      </c>
      <c r="Q204" t="s">
        <v>335</v>
      </c>
    </row>
    <row r="205" spans="3:17" x14ac:dyDescent="0.25">
      <c r="C205" s="633">
        <v>6</v>
      </c>
      <c r="D205" s="648" t="s">
        <v>356</v>
      </c>
      <c r="E205" s="649">
        <v>882.90024151082844</v>
      </c>
      <c r="F205" s="41"/>
      <c r="I205" s="633">
        <v>6</v>
      </c>
      <c r="J205" s="1058" t="str">
        <f t="shared" si="1"/>
        <v>CANDEIAS DO JAMARI</v>
      </c>
      <c r="K205" s="1059"/>
      <c r="L205" s="1059"/>
      <c r="M205" s="1060"/>
      <c r="N205" s="649">
        <v>51.546391752577321</v>
      </c>
      <c r="Q205" t="s">
        <v>315</v>
      </c>
    </row>
    <row r="206" spans="3:17" x14ac:dyDescent="0.25">
      <c r="C206" s="633">
        <v>7</v>
      </c>
      <c r="D206" s="648" t="s">
        <v>317</v>
      </c>
      <c r="E206" s="649">
        <v>869.46304782046764</v>
      </c>
      <c r="F206" s="41"/>
      <c r="I206" s="633">
        <v>7</v>
      </c>
      <c r="J206" s="1058" t="str">
        <f t="shared" si="1"/>
        <v>NOVO HORIZONTE</v>
      </c>
      <c r="K206" s="1059"/>
      <c r="L206" s="1059"/>
      <c r="M206" s="1060"/>
      <c r="N206" s="649">
        <v>48.914106828409317</v>
      </c>
      <c r="Q206" t="s">
        <v>336</v>
      </c>
    </row>
    <row r="207" spans="3:17" x14ac:dyDescent="0.25">
      <c r="C207" s="633">
        <v>8</v>
      </c>
      <c r="D207" s="648" t="s">
        <v>366</v>
      </c>
      <c r="E207" s="649">
        <v>850.50163081623384</v>
      </c>
      <c r="F207" s="41"/>
      <c r="I207" s="633">
        <v>8</v>
      </c>
      <c r="J207" s="1058" t="str">
        <f t="shared" si="1"/>
        <v>ALTO PARAÍSO</v>
      </c>
      <c r="K207" s="1059"/>
      <c r="L207" s="1059"/>
      <c r="M207" s="1060"/>
      <c r="N207" s="649">
        <v>47.056055526145521</v>
      </c>
      <c r="Q207" t="s">
        <v>367</v>
      </c>
    </row>
    <row r="208" spans="3:17" x14ac:dyDescent="0.25">
      <c r="C208" s="633">
        <v>9</v>
      </c>
      <c r="D208" s="648" t="s">
        <v>339</v>
      </c>
      <c r="E208" s="649">
        <v>809.45884492951336</v>
      </c>
      <c r="F208" s="41"/>
      <c r="I208" s="633">
        <v>9</v>
      </c>
      <c r="J208" s="1058" t="str">
        <f t="shared" si="1"/>
        <v>SANTA LUZIA DO OESTE</v>
      </c>
      <c r="K208" s="1059"/>
      <c r="L208" s="1059"/>
      <c r="M208" s="1060"/>
      <c r="N208" s="649">
        <v>45.014629754670267</v>
      </c>
      <c r="Q208" t="s">
        <v>346</v>
      </c>
    </row>
    <row r="209" spans="3:17" x14ac:dyDescent="0.25">
      <c r="C209" s="633">
        <v>10</v>
      </c>
      <c r="D209" s="648" t="s">
        <v>310</v>
      </c>
      <c r="E209" s="649">
        <v>728.72736293723642</v>
      </c>
      <c r="F209" s="41"/>
      <c r="I209" s="633">
        <v>10</v>
      </c>
      <c r="J209" s="1058" t="str">
        <f t="shared" si="1"/>
        <v>SERINGUEIRAS</v>
      </c>
      <c r="K209" s="1059"/>
      <c r="L209" s="1059"/>
      <c r="M209" s="1060"/>
      <c r="N209" s="649">
        <v>43.6871996505024</v>
      </c>
      <c r="Q209" t="s">
        <v>350</v>
      </c>
    </row>
    <row r="210" spans="3:17" x14ac:dyDescent="0.25">
      <c r="C210" s="633">
        <v>11</v>
      </c>
      <c r="D210" s="648" t="s">
        <v>309</v>
      </c>
      <c r="E210" s="649">
        <v>718.895052643496</v>
      </c>
      <c r="F210" s="41"/>
      <c r="I210" s="633">
        <v>11</v>
      </c>
      <c r="J210" s="1058" t="str">
        <f t="shared" si="1"/>
        <v>PIMENTEIRAS DO OESTE</v>
      </c>
      <c r="K210" s="1059"/>
      <c r="L210" s="1059"/>
      <c r="M210" s="1060"/>
      <c r="N210" s="654">
        <v>43.271311120726956</v>
      </c>
      <c r="Q210" t="s">
        <v>373</v>
      </c>
    </row>
    <row r="211" spans="3:17" x14ac:dyDescent="0.25">
      <c r="C211" s="633">
        <v>12</v>
      </c>
      <c r="D211" s="648" t="s">
        <v>328</v>
      </c>
      <c r="E211" s="649">
        <v>691.21832636924387</v>
      </c>
      <c r="F211" s="41"/>
      <c r="I211" s="633">
        <v>12</v>
      </c>
      <c r="J211" s="1058" t="str">
        <f t="shared" si="1"/>
        <v>PIMENTA BUENO</v>
      </c>
      <c r="K211" s="1059"/>
      <c r="L211" s="1059"/>
      <c r="M211" s="1060"/>
      <c r="N211" s="649">
        <v>39.411853872972564</v>
      </c>
      <c r="Q211" t="s">
        <v>339</v>
      </c>
    </row>
    <row r="212" spans="3:17" x14ac:dyDescent="0.25">
      <c r="C212" s="633">
        <v>13</v>
      </c>
      <c r="D212" s="648" t="s">
        <v>346</v>
      </c>
      <c r="E212" s="649">
        <v>686.47310375872155</v>
      </c>
      <c r="F212" s="41"/>
      <c r="I212" s="633">
        <v>13</v>
      </c>
      <c r="J212" s="1058" t="str">
        <f t="shared" si="1"/>
        <v>THEOBROMA</v>
      </c>
      <c r="K212" s="1059"/>
      <c r="L212" s="1059"/>
      <c r="M212" s="1060"/>
      <c r="N212" s="649">
        <v>38.015586390420076</v>
      </c>
      <c r="Q212" t="s">
        <v>352</v>
      </c>
    </row>
    <row r="213" spans="3:17" x14ac:dyDescent="0.25">
      <c r="C213" s="633">
        <v>14</v>
      </c>
      <c r="D213" s="648" t="s">
        <v>368</v>
      </c>
      <c r="E213" s="649">
        <v>671.10072502846185</v>
      </c>
      <c r="F213" s="41"/>
      <c r="I213" s="633">
        <v>14</v>
      </c>
      <c r="J213" s="1058" t="str">
        <f t="shared" si="1"/>
        <v>ALTA FLORESTA DO OESTE</v>
      </c>
      <c r="K213" s="1059"/>
      <c r="L213" s="1059"/>
      <c r="M213" s="1060"/>
      <c r="N213" s="649">
        <v>37.157838239544198</v>
      </c>
      <c r="Q213" t="s">
        <v>366</v>
      </c>
    </row>
    <row r="214" spans="3:17" x14ac:dyDescent="0.25">
      <c r="C214" s="633">
        <v>15</v>
      </c>
      <c r="D214" s="648" t="s">
        <v>354</v>
      </c>
      <c r="E214" s="649">
        <v>627.36614386154679</v>
      </c>
      <c r="F214" s="41"/>
      <c r="I214" s="633">
        <v>15</v>
      </c>
      <c r="J214" s="1058" t="str">
        <f t="shared" si="1"/>
        <v>VALE DO ANARI</v>
      </c>
      <c r="K214" s="1059"/>
      <c r="L214" s="1059"/>
      <c r="M214" s="1060"/>
      <c r="N214" s="649">
        <v>32.449972958355865</v>
      </c>
      <c r="Q214" t="s">
        <v>354</v>
      </c>
    </row>
    <row r="215" spans="3:17" x14ac:dyDescent="0.25">
      <c r="C215" s="633">
        <v>16</v>
      </c>
      <c r="D215" s="648" t="s">
        <v>372</v>
      </c>
      <c r="E215" s="649">
        <v>580.38923351348478</v>
      </c>
      <c r="F215" s="41"/>
      <c r="I215" s="633">
        <v>16</v>
      </c>
      <c r="J215" s="1058" t="str">
        <f t="shared" si="1"/>
        <v>CUJUBIM</v>
      </c>
      <c r="K215" s="1059"/>
      <c r="L215" s="1059"/>
      <c r="M215" s="1060"/>
      <c r="N215" s="649">
        <v>31.963178418461933</v>
      </c>
      <c r="Q215" t="s">
        <v>322</v>
      </c>
    </row>
    <row r="216" spans="3:17" x14ac:dyDescent="0.25">
      <c r="C216" s="633">
        <v>17</v>
      </c>
      <c r="D216" s="648" t="s">
        <v>320</v>
      </c>
      <c r="E216" s="649">
        <v>579.41376959781871</v>
      </c>
      <c r="F216" s="41"/>
      <c r="I216" s="633">
        <v>17</v>
      </c>
      <c r="J216" s="1058" t="str">
        <f t="shared" si="1"/>
        <v>CABIXI</v>
      </c>
      <c r="K216" s="1059"/>
      <c r="L216" s="1059"/>
      <c r="M216" s="1060"/>
      <c r="N216" s="649">
        <v>31.761156106082261</v>
      </c>
      <c r="Q216" t="s">
        <v>311</v>
      </c>
    </row>
    <row r="217" spans="3:17" x14ac:dyDescent="0.25">
      <c r="C217" s="633">
        <v>18</v>
      </c>
      <c r="D217" s="648" t="s">
        <v>325</v>
      </c>
      <c r="E217" s="649">
        <v>545.17508045535328</v>
      </c>
      <c r="F217" s="41"/>
      <c r="I217" s="633">
        <v>18</v>
      </c>
      <c r="J217" s="1058" t="str">
        <f t="shared" si="1"/>
        <v>BURITIS</v>
      </c>
      <c r="K217" s="1059"/>
      <c r="L217" s="1059"/>
      <c r="M217" s="1060"/>
      <c r="N217" s="649">
        <v>31.009675018605805</v>
      </c>
      <c r="Q217" t="s">
        <v>310</v>
      </c>
    </row>
    <row r="218" spans="3:17" x14ac:dyDescent="0.25">
      <c r="C218" s="633">
        <v>19</v>
      </c>
      <c r="D218" s="648" t="s">
        <v>370</v>
      </c>
      <c r="E218" s="649">
        <v>534.72173362414696</v>
      </c>
      <c r="F218" s="41"/>
      <c r="I218" s="633">
        <v>19</v>
      </c>
      <c r="J218" s="1058" t="str">
        <f t="shared" si="1"/>
        <v>PORTO VELHO</v>
      </c>
      <c r="K218" s="1059"/>
      <c r="L218" s="1059"/>
      <c r="M218" s="1060"/>
      <c r="N218" s="649">
        <v>28.256844977102212</v>
      </c>
      <c r="Q218" t="s">
        <v>341</v>
      </c>
    </row>
    <row r="219" spans="3:17" x14ac:dyDescent="0.25">
      <c r="C219" s="633">
        <v>20</v>
      </c>
      <c r="D219" s="648" t="s">
        <v>327</v>
      </c>
      <c r="E219" s="649">
        <v>525.86970759332746</v>
      </c>
      <c r="F219" s="41"/>
      <c r="I219" s="633">
        <v>20</v>
      </c>
      <c r="J219" s="1058" t="str">
        <f t="shared" si="1"/>
        <v>CASTANHEIRAS</v>
      </c>
      <c r="K219" s="1059"/>
      <c r="L219" s="1059"/>
      <c r="M219" s="1060"/>
      <c r="N219" s="649">
        <v>28.011204481792717</v>
      </c>
      <c r="Q219" t="s">
        <v>316</v>
      </c>
    </row>
    <row r="220" spans="3:17" x14ac:dyDescent="0.25">
      <c r="C220" s="633">
        <v>21</v>
      </c>
      <c r="D220" s="648" t="s">
        <v>336</v>
      </c>
      <c r="E220" s="649">
        <v>508.70671101545685</v>
      </c>
      <c r="F220" s="41"/>
      <c r="I220" s="633">
        <v>21</v>
      </c>
      <c r="J220" s="1058" t="str">
        <f t="shared" si="1"/>
        <v>ROLIM DE MOURA</v>
      </c>
      <c r="K220" s="1059"/>
      <c r="L220" s="1059"/>
      <c r="M220" s="1060"/>
      <c r="N220" s="649">
        <v>27.695899028665256</v>
      </c>
      <c r="Q220" t="s">
        <v>345</v>
      </c>
    </row>
    <row r="221" spans="3:17" x14ac:dyDescent="0.25">
      <c r="C221" s="633">
        <v>22</v>
      </c>
      <c r="D221" s="648" t="s">
        <v>322</v>
      </c>
      <c r="E221" s="649">
        <v>460.2697692258518</v>
      </c>
      <c r="F221" s="41"/>
      <c r="I221" s="633">
        <v>22</v>
      </c>
      <c r="J221" s="1058" t="str">
        <f t="shared" si="1"/>
        <v>COLORADO DO OESTE</v>
      </c>
      <c r="K221" s="1059"/>
      <c r="L221" s="1059"/>
      <c r="M221" s="1060"/>
      <c r="N221" s="649">
        <v>26.974536037980148</v>
      </c>
      <c r="Q221" t="s">
        <v>369</v>
      </c>
    </row>
    <row r="222" spans="3:17" x14ac:dyDescent="0.25">
      <c r="C222" s="633">
        <v>23</v>
      </c>
      <c r="D222" s="648" t="s">
        <v>351</v>
      </c>
      <c r="E222" s="649">
        <v>450.63498566161411</v>
      </c>
      <c r="F222" s="41"/>
      <c r="I222" s="633">
        <v>23</v>
      </c>
      <c r="J222" s="1058" t="str">
        <f t="shared" si="1"/>
        <v>JARU</v>
      </c>
      <c r="K222" s="1059"/>
      <c r="L222" s="1059"/>
      <c r="M222" s="1060"/>
      <c r="N222" s="649">
        <v>25.041414647301306</v>
      </c>
      <c r="Q222" t="s">
        <v>327</v>
      </c>
    </row>
    <row r="223" spans="3:17" x14ac:dyDescent="0.25">
      <c r="C223" s="633">
        <v>24</v>
      </c>
      <c r="D223" s="648" t="s">
        <v>349</v>
      </c>
      <c r="E223" s="649">
        <v>435.93399877775516</v>
      </c>
      <c r="F223" s="41"/>
      <c r="I223" s="633">
        <v>24</v>
      </c>
      <c r="J223" s="1058" t="str">
        <f t="shared" si="1"/>
        <v>VALE DO PARAÍSO</v>
      </c>
      <c r="K223" s="1059"/>
      <c r="L223" s="1059"/>
      <c r="M223" s="1060"/>
      <c r="N223" s="649">
        <v>24.336821611097591</v>
      </c>
      <c r="Q223" t="s">
        <v>375</v>
      </c>
    </row>
    <row r="224" spans="3:17" x14ac:dyDescent="0.25">
      <c r="C224" s="633">
        <v>25</v>
      </c>
      <c r="D224" s="648" t="s">
        <v>343</v>
      </c>
      <c r="E224" s="649">
        <v>433.27556325823224</v>
      </c>
      <c r="F224" s="41"/>
      <c r="I224" s="633">
        <v>25</v>
      </c>
      <c r="J224" s="1058" t="str">
        <f t="shared" si="1"/>
        <v>OURO PRETO DO OESTE</v>
      </c>
      <c r="K224" s="1059"/>
      <c r="L224" s="1059"/>
      <c r="M224" s="1060"/>
      <c r="N224" s="649">
        <v>23.961023401932856</v>
      </c>
      <c r="Q224" t="s">
        <v>372</v>
      </c>
    </row>
    <row r="225" spans="3:17" x14ac:dyDescent="0.25">
      <c r="C225" s="633">
        <v>26</v>
      </c>
      <c r="D225" s="648" t="s">
        <v>311</v>
      </c>
      <c r="E225" s="649">
        <v>428.77560743211052</v>
      </c>
      <c r="F225" s="41"/>
      <c r="I225" s="633">
        <v>26</v>
      </c>
      <c r="J225" s="1058" t="str">
        <f t="shared" si="1"/>
        <v>CAMPO NOVO DE RONDÔNIA</v>
      </c>
      <c r="K225" s="1059"/>
      <c r="L225" s="1059"/>
      <c r="M225" s="1060"/>
      <c r="N225" s="649">
        <v>23.692939504027798</v>
      </c>
      <c r="Q225" t="s">
        <v>314</v>
      </c>
    </row>
    <row r="226" spans="3:17" x14ac:dyDescent="0.25">
      <c r="C226" s="633">
        <v>27</v>
      </c>
      <c r="D226" s="648" t="s">
        <v>338</v>
      </c>
      <c r="E226" s="649">
        <v>415.97337770382694</v>
      </c>
      <c r="F226" s="41"/>
      <c r="I226" s="633">
        <v>27</v>
      </c>
      <c r="J226" s="1058" t="str">
        <f t="shared" si="1"/>
        <v>CACOAL</v>
      </c>
      <c r="K226" s="1059"/>
      <c r="L226" s="1059"/>
      <c r="M226" s="1060"/>
      <c r="N226" s="649">
        <v>23.082249749942296</v>
      </c>
      <c r="Q226" t="s">
        <v>313</v>
      </c>
    </row>
    <row r="227" spans="3:17" x14ac:dyDescent="0.25">
      <c r="C227" s="633">
        <v>28</v>
      </c>
      <c r="D227" s="648" t="s">
        <v>350</v>
      </c>
      <c r="E227" s="649">
        <v>410.65967671472259</v>
      </c>
      <c r="F227" s="41"/>
      <c r="I227" s="633">
        <v>28</v>
      </c>
      <c r="J227" s="1058" t="str">
        <f t="shared" si="1"/>
        <v>TEIXEIRÓPOLIS</v>
      </c>
      <c r="K227" s="1059"/>
      <c r="L227" s="1059"/>
      <c r="M227" s="1060"/>
      <c r="N227" s="649">
        <v>20.483408439164275</v>
      </c>
      <c r="Q227" t="s">
        <v>351</v>
      </c>
    </row>
    <row r="228" spans="3:17" x14ac:dyDescent="0.25">
      <c r="C228" s="633">
        <v>29</v>
      </c>
      <c r="D228" s="648" t="s">
        <v>330</v>
      </c>
      <c r="E228" s="649">
        <v>405.79710144927537</v>
      </c>
      <c r="F228" s="41"/>
      <c r="I228" s="633">
        <v>29</v>
      </c>
      <c r="J228" s="1058" t="str">
        <f t="shared" si="1"/>
        <v>ARIQUEMES</v>
      </c>
      <c r="K228" s="1059"/>
      <c r="L228" s="1059"/>
      <c r="M228" s="1060"/>
      <c r="N228" s="649">
        <v>20.378127476508549</v>
      </c>
      <c r="Q228" t="s">
        <v>309</v>
      </c>
    </row>
    <row r="229" spans="3:17" x14ac:dyDescent="0.25">
      <c r="C229" s="633">
        <v>30</v>
      </c>
      <c r="D229" s="648" t="s">
        <v>371</v>
      </c>
      <c r="E229" s="649">
        <v>400.65146579804559</v>
      </c>
      <c r="F229" s="41"/>
      <c r="I229" s="633">
        <v>30</v>
      </c>
      <c r="J229" s="1058" t="str">
        <f t="shared" si="1"/>
        <v>SÃO MIGUEL DO GUAPORÉ</v>
      </c>
      <c r="K229" s="1059"/>
      <c r="L229" s="1059"/>
      <c r="M229" s="1060"/>
      <c r="N229" s="649">
        <v>20.370747606437156</v>
      </c>
      <c r="Q229" t="s">
        <v>349</v>
      </c>
    </row>
    <row r="230" spans="3:17" x14ac:dyDescent="0.25">
      <c r="C230" s="633">
        <v>31</v>
      </c>
      <c r="D230" s="648" t="s">
        <v>306</v>
      </c>
      <c r="E230" s="649">
        <v>390.04602543100088</v>
      </c>
      <c r="F230" s="41"/>
      <c r="I230" s="633">
        <v>31</v>
      </c>
      <c r="J230" s="1058" t="str">
        <f t="shared" si="1"/>
        <v>MINISTRO ANDREAZZA</v>
      </c>
      <c r="K230" s="1059"/>
      <c r="L230" s="1059"/>
      <c r="M230" s="1060"/>
      <c r="N230" s="649">
        <v>19.323671497584542</v>
      </c>
      <c r="Q230" t="s">
        <v>330</v>
      </c>
    </row>
    <row r="231" spans="3:17" x14ac:dyDescent="0.25">
      <c r="C231" s="633">
        <v>32</v>
      </c>
      <c r="D231" s="648" t="s">
        <v>348</v>
      </c>
      <c r="E231" s="649">
        <v>355.98301274044468</v>
      </c>
      <c r="F231" s="41"/>
      <c r="I231" s="633">
        <v>32</v>
      </c>
      <c r="J231" s="1058" t="str">
        <f t="shared" si="1"/>
        <v>GUAJARÁ-MIRIM</v>
      </c>
      <c r="K231" s="1059"/>
      <c r="L231" s="1059"/>
      <c r="M231" s="1060"/>
      <c r="N231" s="649">
        <v>19.213218694461791</v>
      </c>
      <c r="Q231" t="s">
        <v>325</v>
      </c>
    </row>
    <row r="232" spans="3:17" x14ac:dyDescent="0.25">
      <c r="C232" s="633">
        <v>33</v>
      </c>
      <c r="D232" s="648" t="s">
        <v>332</v>
      </c>
      <c r="E232" s="649">
        <v>349.75017844396859</v>
      </c>
      <c r="F232" s="41"/>
      <c r="I232" s="633">
        <v>33</v>
      </c>
      <c r="J232" s="1058" t="str">
        <f t="shared" si="1"/>
        <v>PRESIDENTE MÉDICI</v>
      </c>
      <c r="K232" s="1059"/>
      <c r="L232" s="1059"/>
      <c r="M232" s="1060"/>
      <c r="N232" s="649">
        <v>18.060321473722233</v>
      </c>
      <c r="Q232" t="s">
        <v>342</v>
      </c>
    </row>
    <row r="233" spans="3:17" x14ac:dyDescent="0.25">
      <c r="C233" s="633">
        <v>34</v>
      </c>
      <c r="D233" s="648" t="s">
        <v>342</v>
      </c>
      <c r="E233" s="649">
        <v>347.66118836915297</v>
      </c>
      <c r="F233" s="41"/>
      <c r="I233" s="633">
        <v>34</v>
      </c>
      <c r="J233" s="1058" t="str">
        <f t="shared" si="1"/>
        <v>CEREJEIRAS</v>
      </c>
      <c r="K233" s="1059"/>
      <c r="L233" s="1059"/>
      <c r="M233" s="1060"/>
      <c r="N233" s="649">
        <v>17.624250969333804</v>
      </c>
      <c r="Q233" t="s">
        <v>317</v>
      </c>
    </row>
    <row r="234" spans="3:17" x14ac:dyDescent="0.25">
      <c r="C234" s="633">
        <v>35</v>
      </c>
      <c r="D234" s="648" t="s">
        <v>318</v>
      </c>
      <c r="E234" s="649">
        <v>327.27272727272725</v>
      </c>
      <c r="F234" s="41"/>
      <c r="I234" s="633">
        <v>35</v>
      </c>
      <c r="J234" s="1058" t="str">
        <f t="shared" si="1"/>
        <v>SÃO FELIPE DO OESTE</v>
      </c>
      <c r="K234" s="1059"/>
      <c r="L234" s="1059"/>
      <c r="M234" s="1060"/>
      <c r="N234" s="649">
        <v>16.61681621801263</v>
      </c>
      <c r="Q234" t="s">
        <v>374</v>
      </c>
    </row>
    <row r="235" spans="3:17" x14ac:dyDescent="0.25">
      <c r="C235" s="633">
        <v>36</v>
      </c>
      <c r="D235" s="648" t="s">
        <v>344</v>
      </c>
      <c r="E235" s="649">
        <v>301.56815440289506</v>
      </c>
      <c r="F235" s="41"/>
      <c r="I235" s="633">
        <v>36</v>
      </c>
      <c r="J235" s="1058" t="str">
        <f t="shared" si="1"/>
        <v>ALTO ALEGRE DOS PARECIS</v>
      </c>
      <c r="K235" s="1059"/>
      <c r="L235" s="1059"/>
      <c r="M235" s="1060"/>
      <c r="N235" s="649">
        <v>15.601841017240034</v>
      </c>
      <c r="Q235" t="s">
        <v>306</v>
      </c>
    </row>
    <row r="236" spans="3:17" x14ac:dyDescent="0.25">
      <c r="C236" s="633">
        <v>37</v>
      </c>
      <c r="D236" s="648" t="s">
        <v>352</v>
      </c>
      <c r="E236" s="649">
        <v>294.62079452575557</v>
      </c>
      <c r="F236" s="41"/>
      <c r="I236" s="633">
        <v>37</v>
      </c>
      <c r="J236" s="1058" t="str">
        <f t="shared" si="1"/>
        <v>MACHADINHO DO OESTE</v>
      </c>
      <c r="K236" s="1059"/>
      <c r="L236" s="1059"/>
      <c r="M236" s="1060"/>
      <c r="N236" s="649">
        <v>13.029315960912053</v>
      </c>
      <c r="Q236" t="s">
        <v>371</v>
      </c>
    </row>
    <row r="237" spans="3:17" x14ac:dyDescent="0.25">
      <c r="C237" s="633">
        <v>38</v>
      </c>
      <c r="D237" s="648" t="s">
        <v>335</v>
      </c>
      <c r="E237" s="649">
        <v>293.72496662216287</v>
      </c>
      <c r="F237" s="41"/>
      <c r="I237" s="633">
        <v>38</v>
      </c>
      <c r="J237" s="1058" t="str">
        <f t="shared" si="1"/>
        <v>SÃO FRANCISCO DO GUAPORÉ</v>
      </c>
      <c r="K237" s="1059"/>
      <c r="L237" s="1059"/>
      <c r="M237" s="1060"/>
      <c r="N237" s="649">
        <v>12.490632025980515</v>
      </c>
      <c r="Q237" t="s">
        <v>348</v>
      </c>
    </row>
    <row r="238" spans="3:17" x14ac:dyDescent="0.25">
      <c r="C238" s="633">
        <v>39</v>
      </c>
      <c r="D238" s="648" t="s">
        <v>334</v>
      </c>
      <c r="E238" s="649">
        <v>292.79978705470035</v>
      </c>
      <c r="F238" s="41"/>
      <c r="I238" s="633">
        <v>39</v>
      </c>
      <c r="J238" s="1058" t="str">
        <f t="shared" si="1"/>
        <v>VILHENA</v>
      </c>
      <c r="K238" s="1059"/>
      <c r="L238" s="1059"/>
      <c r="M238" s="1060"/>
      <c r="N238" s="649">
        <v>11.877581724360921</v>
      </c>
      <c r="Q238" t="s">
        <v>356</v>
      </c>
    </row>
    <row r="239" spans="3:17" x14ac:dyDescent="0.25">
      <c r="C239" s="633">
        <v>40</v>
      </c>
      <c r="D239" s="648" t="s">
        <v>316</v>
      </c>
      <c r="E239" s="649">
        <v>280.1120448179272</v>
      </c>
      <c r="F239" s="41"/>
      <c r="I239" s="633">
        <v>40</v>
      </c>
      <c r="J239" s="1058" t="str">
        <f t="shared" si="1"/>
        <v>NOVA BRASILÂNDIA DO OESTE</v>
      </c>
      <c r="K239" s="1059"/>
      <c r="L239" s="1059"/>
      <c r="M239" s="1060"/>
      <c r="N239" s="649">
        <v>11.766090128250383</v>
      </c>
      <c r="Q239" t="s">
        <v>409</v>
      </c>
    </row>
    <row r="240" spans="3:17" x14ac:dyDescent="0.25">
      <c r="C240" s="633">
        <v>41</v>
      </c>
      <c r="D240" s="648" t="s">
        <v>324</v>
      </c>
      <c r="E240" s="649">
        <v>276.42741397388238</v>
      </c>
      <c r="F240" s="41"/>
      <c r="I240" s="633">
        <v>41</v>
      </c>
      <c r="J240" s="1058" t="str">
        <f t="shared" si="1"/>
        <v>ITAPUÃ DO OESTE</v>
      </c>
      <c r="K240" s="1059"/>
      <c r="L240" s="1059"/>
      <c r="M240" s="1060"/>
      <c r="N240" s="649">
        <v>11.68633867009466</v>
      </c>
      <c r="Q240" t="s">
        <v>326</v>
      </c>
    </row>
    <row r="241" spans="3:17" x14ac:dyDescent="0.25">
      <c r="C241" s="633">
        <v>42</v>
      </c>
      <c r="D241" s="648" t="s">
        <v>353</v>
      </c>
      <c r="E241" s="649">
        <v>270.81398947694214</v>
      </c>
      <c r="F241" s="41"/>
      <c r="I241" s="633">
        <v>42</v>
      </c>
      <c r="J241" s="1058" t="str">
        <f t="shared" si="1"/>
        <v>ESPIGÃO DO OESTE</v>
      </c>
      <c r="K241" s="1059"/>
      <c r="L241" s="1059"/>
      <c r="M241" s="1060"/>
      <c r="N241" s="649">
        <v>10.553718426792374</v>
      </c>
      <c r="Q241" t="s">
        <v>370</v>
      </c>
    </row>
    <row r="242" spans="3:17" x14ac:dyDescent="0.25">
      <c r="C242" s="633">
        <v>43</v>
      </c>
      <c r="D242" s="648" t="s">
        <v>373</v>
      </c>
      <c r="E242" s="649">
        <v>259.62786672436175</v>
      </c>
      <c r="F242" s="41"/>
      <c r="I242" s="633">
        <v>43</v>
      </c>
      <c r="J242" s="1058" t="str">
        <f t="shared" si="1"/>
        <v>JI-PARANÁ</v>
      </c>
      <c r="K242" s="1059"/>
      <c r="L242" s="1059"/>
      <c r="M242" s="1060"/>
      <c r="N242" s="649">
        <v>9.5161471715415296</v>
      </c>
      <c r="Q242" t="s">
        <v>328</v>
      </c>
    </row>
    <row r="243" spans="3:17" x14ac:dyDescent="0.25">
      <c r="C243" s="633">
        <v>44</v>
      </c>
      <c r="D243" s="648" t="s">
        <v>367</v>
      </c>
      <c r="E243" s="649">
        <v>252.92629845303219</v>
      </c>
      <c r="F243" s="41"/>
      <c r="I243" s="633">
        <v>44</v>
      </c>
      <c r="J243" s="1058" t="str">
        <f t="shared" si="1"/>
        <v>MIRANTE DA SERRA</v>
      </c>
      <c r="K243" s="1059"/>
      <c r="L243" s="1059"/>
      <c r="M243" s="1060"/>
      <c r="N243" s="649">
        <v>8.4717045069467982</v>
      </c>
      <c r="Q243" t="s">
        <v>331</v>
      </c>
    </row>
    <row r="244" spans="3:17" x14ac:dyDescent="0.25">
      <c r="C244" s="633">
        <v>45</v>
      </c>
      <c r="D244" s="648" t="s">
        <v>374</v>
      </c>
      <c r="E244" s="649">
        <v>249.25224327018944</v>
      </c>
      <c r="F244" s="41"/>
      <c r="I244" s="633">
        <v>45</v>
      </c>
      <c r="J244" s="1058" t="str">
        <f t="shared" si="1"/>
        <v>COSTA MARQUES</v>
      </c>
      <c r="K244" s="1059"/>
      <c r="L244" s="1059"/>
      <c r="M244" s="1060"/>
      <c r="N244" s="649">
        <v>7.3529411764705879</v>
      </c>
      <c r="Q244" t="s">
        <v>321</v>
      </c>
    </row>
    <row r="245" spans="3:17" x14ac:dyDescent="0.25">
      <c r="C245" s="633">
        <v>46</v>
      </c>
      <c r="D245" s="648" t="s">
        <v>312</v>
      </c>
      <c r="E245" s="649">
        <v>246.0889435753208</v>
      </c>
      <c r="F245" s="41"/>
      <c r="I245" s="633">
        <v>46</v>
      </c>
      <c r="J245" s="1058" t="str">
        <f t="shared" si="1"/>
        <v>MONTE NEGRO</v>
      </c>
      <c r="K245" s="1059"/>
      <c r="L245" s="1059"/>
      <c r="M245" s="1060"/>
      <c r="N245" s="649">
        <v>7.1377587437544614</v>
      </c>
      <c r="Q245" t="s">
        <v>332</v>
      </c>
    </row>
    <row r="246" spans="3:17" x14ac:dyDescent="0.25">
      <c r="C246" s="633">
        <v>47</v>
      </c>
      <c r="D246" s="648" t="s">
        <v>375</v>
      </c>
      <c r="E246" s="649">
        <v>231.19980530542711</v>
      </c>
      <c r="F246" s="41"/>
      <c r="I246" s="633">
        <v>47</v>
      </c>
      <c r="J246" s="1058" t="str">
        <f t="shared" si="1"/>
        <v>NOVA MAMORÉ</v>
      </c>
      <c r="K246" s="1059"/>
      <c r="L246" s="1059"/>
      <c r="M246" s="1060"/>
      <c r="N246" s="649">
        <v>4.4363604099197023</v>
      </c>
      <c r="Q246" t="s">
        <v>334</v>
      </c>
    </row>
    <row r="247" spans="3:17" x14ac:dyDescent="0.25">
      <c r="C247" s="633">
        <v>48</v>
      </c>
      <c r="D247" s="648" t="s">
        <v>315</v>
      </c>
      <c r="E247" s="649">
        <v>175.25773195876289</v>
      </c>
      <c r="F247" s="41"/>
      <c r="I247" s="633">
        <v>48</v>
      </c>
      <c r="J247" s="1058" t="str">
        <f t="shared" si="1"/>
        <v>CACAULÂNDIA</v>
      </c>
      <c r="K247" s="1059"/>
      <c r="L247" s="1059"/>
      <c r="M247" s="1060"/>
      <c r="N247" s="649">
        <v>0</v>
      </c>
      <c r="Q247" t="s">
        <v>312</v>
      </c>
    </row>
    <row r="248" spans="3:17" x14ac:dyDescent="0.25">
      <c r="C248" s="633">
        <v>49</v>
      </c>
      <c r="D248" s="648" t="s">
        <v>321</v>
      </c>
      <c r="E248" s="649">
        <v>161.76470588235293</v>
      </c>
      <c r="F248" s="41"/>
      <c r="I248" s="633">
        <v>49</v>
      </c>
      <c r="J248" s="1058" t="str">
        <f t="shared" si="1"/>
        <v>CHUPINGUAIA</v>
      </c>
      <c r="K248" s="1059"/>
      <c r="L248" s="1059"/>
      <c r="M248" s="1060"/>
      <c r="N248" s="649">
        <v>0</v>
      </c>
      <c r="Q248" t="s">
        <v>318</v>
      </c>
    </row>
    <row r="249" spans="3:17" x14ac:dyDescent="0.25">
      <c r="C249" s="633">
        <v>50</v>
      </c>
      <c r="D249" s="648" t="s">
        <v>314</v>
      </c>
      <c r="E249" s="649">
        <v>150.0552835255094</v>
      </c>
      <c r="F249" s="41"/>
      <c r="I249" s="633">
        <v>50</v>
      </c>
      <c r="J249" s="1058" t="str">
        <f t="shared" si="1"/>
        <v>CORUMBIARA</v>
      </c>
      <c r="K249" s="1059"/>
      <c r="L249" s="1059"/>
      <c r="M249" s="1060"/>
      <c r="N249" s="649">
        <v>0</v>
      </c>
      <c r="Q249" t="s">
        <v>320</v>
      </c>
    </row>
    <row r="250" spans="3:17" x14ac:dyDescent="0.25">
      <c r="C250" s="633">
        <v>51</v>
      </c>
      <c r="D250" s="648" t="s">
        <v>331</v>
      </c>
      <c r="E250" s="649">
        <v>144.01897661809556</v>
      </c>
      <c r="F250" s="41"/>
      <c r="I250" s="633">
        <v>51</v>
      </c>
      <c r="J250" s="1058" t="str">
        <f t="shared" si="1"/>
        <v>GOVERNADOR JORGE TEIXEIRA</v>
      </c>
      <c r="K250" s="1059"/>
      <c r="L250" s="1059"/>
      <c r="M250" s="1060"/>
      <c r="N250" s="649">
        <v>0</v>
      </c>
      <c r="Q250" t="s">
        <v>324</v>
      </c>
    </row>
    <row r="251" spans="3:17" ht="15.75" thickBot="1" x14ac:dyDescent="0.3">
      <c r="C251" s="635">
        <v>52</v>
      </c>
      <c r="D251" s="650" t="s">
        <v>326</v>
      </c>
      <c r="E251" s="651">
        <v>46.74535468037864</v>
      </c>
      <c r="F251" s="41"/>
      <c r="I251" s="635">
        <v>52</v>
      </c>
      <c r="J251" s="1084" t="str">
        <f t="shared" si="1"/>
        <v>URUPÁ</v>
      </c>
      <c r="K251" s="1085"/>
      <c r="L251" s="1085"/>
      <c r="M251" s="1086"/>
      <c r="N251" s="651">
        <v>0</v>
      </c>
      <c r="Q251" t="s">
        <v>353</v>
      </c>
    </row>
    <row r="252" spans="3:17" ht="15.75" thickBot="1" x14ac:dyDescent="0.3">
      <c r="C252" s="1065" t="s">
        <v>411</v>
      </c>
      <c r="D252" s="1066"/>
      <c r="E252" s="628">
        <v>888.56328856328855</v>
      </c>
      <c r="F252" s="41"/>
      <c r="I252" s="1087" t="s">
        <v>411</v>
      </c>
      <c r="J252" s="1091"/>
      <c r="K252" s="1091"/>
      <c r="L252" s="1091"/>
      <c r="M252" s="1092"/>
      <c r="N252" s="628">
        <v>31.518111518111517</v>
      </c>
    </row>
    <row r="253" spans="3:17" ht="15.75" customHeight="1" x14ac:dyDescent="0.25">
      <c r="C253" s="1068" t="s">
        <v>412</v>
      </c>
      <c r="D253" s="1068"/>
      <c r="E253" s="1068"/>
      <c r="F253" s="41"/>
      <c r="I253" s="1090" t="s">
        <v>412</v>
      </c>
      <c r="J253" s="1090"/>
      <c r="K253" s="1090"/>
      <c r="L253" s="1090"/>
      <c r="M253" s="41"/>
    </row>
    <row r="254" spans="3:17" ht="15" customHeight="1" x14ac:dyDescent="0.25">
      <c r="C254" s="652" t="s">
        <v>413</v>
      </c>
      <c r="D254" s="637"/>
      <c r="E254" s="638"/>
      <c r="F254" s="41"/>
      <c r="I254" s="667" t="s">
        <v>413</v>
      </c>
      <c r="J254" s="667"/>
      <c r="K254" s="667"/>
      <c r="L254" s="667"/>
      <c r="M254" s="667"/>
      <c r="N254" s="667"/>
    </row>
    <row r="255" spans="3:17" x14ac:dyDescent="0.25">
      <c r="C255" s="41"/>
      <c r="D255" s="41"/>
      <c r="E255" s="41"/>
      <c r="F255" s="41"/>
    </row>
    <row r="256" spans="3:17" x14ac:dyDescent="0.25">
      <c r="C256" s="41"/>
      <c r="D256" s="41"/>
      <c r="E256" s="41"/>
      <c r="F256" s="885"/>
    </row>
    <row r="257" spans="3:6" x14ac:dyDescent="0.25">
      <c r="C257" s="41"/>
      <c r="D257" s="41"/>
      <c r="E257" s="41"/>
      <c r="F257" s="887"/>
    </row>
    <row r="258" spans="3:6" x14ac:dyDescent="0.25">
      <c r="C258" s="41"/>
      <c r="D258" s="41"/>
      <c r="E258" s="41"/>
      <c r="F258" s="886"/>
    </row>
    <row r="259" spans="3:6" x14ac:dyDescent="0.25">
      <c r="F259" s="893" t="s">
        <v>40</v>
      </c>
    </row>
    <row r="260" spans="3:6" x14ac:dyDescent="0.25">
      <c r="F260" s="895" t="s">
        <v>42</v>
      </c>
    </row>
    <row r="261" spans="3:6" x14ac:dyDescent="0.25">
      <c r="F261" s="894" t="s">
        <v>103</v>
      </c>
    </row>
  </sheetData>
  <sheetProtection password="EE7B" sheet="1" objects="1" scenarios="1"/>
  <mergeCells count="246">
    <mergeCell ref="J251:M251"/>
    <mergeCell ref="I196:O197"/>
    <mergeCell ref="I199:M199"/>
    <mergeCell ref="J200:M200"/>
    <mergeCell ref="I252:M252"/>
    <mergeCell ref="I253:L253"/>
    <mergeCell ref="J245:M245"/>
    <mergeCell ref="J246:M246"/>
    <mergeCell ref="J247:M247"/>
    <mergeCell ref="J248:M248"/>
    <mergeCell ref="J237:M237"/>
    <mergeCell ref="J238:M238"/>
    <mergeCell ref="J249:M249"/>
    <mergeCell ref="J250:M250"/>
    <mergeCell ref="J239:M239"/>
    <mergeCell ref="J240:M240"/>
    <mergeCell ref="J241:M241"/>
    <mergeCell ref="J242:M242"/>
    <mergeCell ref="J243:M243"/>
    <mergeCell ref="J244:M244"/>
    <mergeCell ref="J231:M231"/>
    <mergeCell ref="J232:M232"/>
    <mergeCell ref="J233:M233"/>
    <mergeCell ref="J234:M234"/>
    <mergeCell ref="J235:M235"/>
    <mergeCell ref="J236:M236"/>
    <mergeCell ref="J225:M225"/>
    <mergeCell ref="J226:M226"/>
    <mergeCell ref="J227:M227"/>
    <mergeCell ref="J228:M228"/>
    <mergeCell ref="J229:M229"/>
    <mergeCell ref="J230:M230"/>
    <mergeCell ref="J219:M219"/>
    <mergeCell ref="J220:M220"/>
    <mergeCell ref="J221:M221"/>
    <mergeCell ref="J222:M222"/>
    <mergeCell ref="J223:M223"/>
    <mergeCell ref="J224:M224"/>
    <mergeCell ref="J213:M213"/>
    <mergeCell ref="J214:M214"/>
    <mergeCell ref="J215:M215"/>
    <mergeCell ref="J216:M216"/>
    <mergeCell ref="J217:M217"/>
    <mergeCell ref="J218:M218"/>
    <mergeCell ref="J207:M207"/>
    <mergeCell ref="J208:M208"/>
    <mergeCell ref="J209:M209"/>
    <mergeCell ref="J210:M210"/>
    <mergeCell ref="J211:M211"/>
    <mergeCell ref="J212:M212"/>
    <mergeCell ref="J190:M190"/>
    <mergeCell ref="I191:M191"/>
    <mergeCell ref="J203:M203"/>
    <mergeCell ref="J204:M204"/>
    <mergeCell ref="J205:M205"/>
    <mergeCell ref="J206:M206"/>
    <mergeCell ref="J183:M183"/>
    <mergeCell ref="J184:M184"/>
    <mergeCell ref="J185:M185"/>
    <mergeCell ref="I192:L192"/>
    <mergeCell ref="J201:M201"/>
    <mergeCell ref="J202:M202"/>
    <mergeCell ref="J186:M186"/>
    <mergeCell ref="J187:M187"/>
    <mergeCell ref="J188:M188"/>
    <mergeCell ref="J189:M189"/>
    <mergeCell ref="J177:M177"/>
    <mergeCell ref="J178:M178"/>
    <mergeCell ref="J179:M179"/>
    <mergeCell ref="J180:M180"/>
    <mergeCell ref="J181:M181"/>
    <mergeCell ref="J182:M182"/>
    <mergeCell ref="J140:M140"/>
    <mergeCell ref="J127:M127"/>
    <mergeCell ref="J128:M128"/>
    <mergeCell ref="I129:M129"/>
    <mergeCell ref="J114:M114"/>
    <mergeCell ref="J168:M168"/>
    <mergeCell ref="I130:L130"/>
    <mergeCell ref="J122:M122"/>
    <mergeCell ref="J123:M123"/>
    <mergeCell ref="J115:M115"/>
    <mergeCell ref="I68:J68"/>
    <mergeCell ref="I69:J69"/>
    <mergeCell ref="I73:O74"/>
    <mergeCell ref="I135:O136"/>
    <mergeCell ref="I138:M138"/>
    <mergeCell ref="J139:M139"/>
    <mergeCell ref="J124:M124"/>
    <mergeCell ref="J125:M125"/>
    <mergeCell ref="J126:M126"/>
    <mergeCell ref="J110:M110"/>
    <mergeCell ref="I62:J62"/>
    <mergeCell ref="I63:J63"/>
    <mergeCell ref="I64:J64"/>
    <mergeCell ref="I65:J65"/>
    <mergeCell ref="I66:J66"/>
    <mergeCell ref="I67:J67"/>
    <mergeCell ref="I56:J56"/>
    <mergeCell ref="I57:J57"/>
    <mergeCell ref="I58:J58"/>
    <mergeCell ref="I59:J59"/>
    <mergeCell ref="I60:J60"/>
    <mergeCell ref="I61:J61"/>
    <mergeCell ref="I50:J50"/>
    <mergeCell ref="I51:J51"/>
    <mergeCell ref="I52:J52"/>
    <mergeCell ref="I53:J53"/>
    <mergeCell ref="I54:J54"/>
    <mergeCell ref="I55:J55"/>
    <mergeCell ref="I44:J44"/>
    <mergeCell ref="I45:J45"/>
    <mergeCell ref="I46:J46"/>
    <mergeCell ref="I47:J47"/>
    <mergeCell ref="I48:J48"/>
    <mergeCell ref="I49:J49"/>
    <mergeCell ref="I38:J38"/>
    <mergeCell ref="I39:J39"/>
    <mergeCell ref="I40:J40"/>
    <mergeCell ref="I41:J41"/>
    <mergeCell ref="I42:J42"/>
    <mergeCell ref="I43:J43"/>
    <mergeCell ref="J120:M120"/>
    <mergeCell ref="J121:M121"/>
    <mergeCell ref="I18:J18"/>
    <mergeCell ref="I19:J19"/>
    <mergeCell ref="I20:J20"/>
    <mergeCell ref="I21:J21"/>
    <mergeCell ref="I22:J22"/>
    <mergeCell ref="I28:J28"/>
    <mergeCell ref="I32:J32"/>
    <mergeCell ref="I33:J33"/>
    <mergeCell ref="J108:M108"/>
    <mergeCell ref="J109:M109"/>
    <mergeCell ref="J111:M111"/>
    <mergeCell ref="J112:M112"/>
    <mergeCell ref="J113:M113"/>
    <mergeCell ref="J141:M141"/>
    <mergeCell ref="J116:M116"/>
    <mergeCell ref="J117:M117"/>
    <mergeCell ref="J118:M118"/>
    <mergeCell ref="J119:M119"/>
    <mergeCell ref="J102:M102"/>
    <mergeCell ref="J103:M103"/>
    <mergeCell ref="J104:M104"/>
    <mergeCell ref="J105:M105"/>
    <mergeCell ref="J106:M106"/>
    <mergeCell ref="J107:M107"/>
    <mergeCell ref="J96:M96"/>
    <mergeCell ref="J97:M97"/>
    <mergeCell ref="J98:M98"/>
    <mergeCell ref="J99:M99"/>
    <mergeCell ref="J100:M100"/>
    <mergeCell ref="J101:M101"/>
    <mergeCell ref="J90:M90"/>
    <mergeCell ref="J91:M91"/>
    <mergeCell ref="J92:M92"/>
    <mergeCell ref="J93:M93"/>
    <mergeCell ref="J94:M94"/>
    <mergeCell ref="J95:M95"/>
    <mergeCell ref="I31:J31"/>
    <mergeCell ref="J80:M80"/>
    <mergeCell ref="J81:M81"/>
    <mergeCell ref="J82:M82"/>
    <mergeCell ref="J83:M83"/>
    <mergeCell ref="J84:M84"/>
    <mergeCell ref="I34:J34"/>
    <mergeCell ref="I35:J35"/>
    <mergeCell ref="I36:J36"/>
    <mergeCell ref="I37:J37"/>
    <mergeCell ref="I24:J24"/>
    <mergeCell ref="I25:J25"/>
    <mergeCell ref="I26:J26"/>
    <mergeCell ref="I27:J27"/>
    <mergeCell ref="I29:J29"/>
    <mergeCell ref="I30:J30"/>
    <mergeCell ref="C73:F74"/>
    <mergeCell ref="C76:D76"/>
    <mergeCell ref="C129:D129"/>
    <mergeCell ref="C130:E130"/>
    <mergeCell ref="C135:F136"/>
    <mergeCell ref="J77:M77"/>
    <mergeCell ref="I76:M76"/>
    <mergeCell ref="J78:M78"/>
    <mergeCell ref="J85:M85"/>
    <mergeCell ref="J86:M86"/>
    <mergeCell ref="J151:M151"/>
    <mergeCell ref="J157:M157"/>
    <mergeCell ref="J79:M79"/>
    <mergeCell ref="J142:M142"/>
    <mergeCell ref="J143:M143"/>
    <mergeCell ref="J144:M144"/>
    <mergeCell ref="J145:M145"/>
    <mergeCell ref="J87:M87"/>
    <mergeCell ref="J88:M88"/>
    <mergeCell ref="J89:M89"/>
    <mergeCell ref="C253:E253"/>
    <mergeCell ref="J152:M152"/>
    <mergeCell ref="J153:M153"/>
    <mergeCell ref="J154:M154"/>
    <mergeCell ref="J155:M155"/>
    <mergeCell ref="J156:M156"/>
    <mergeCell ref="C193:E193"/>
    <mergeCell ref="J169:M169"/>
    <mergeCell ref="J170:M170"/>
    <mergeCell ref="J171:M171"/>
    <mergeCell ref="C196:F197"/>
    <mergeCell ref="C199:D199"/>
    <mergeCell ref="C252:D252"/>
    <mergeCell ref="J172:M172"/>
    <mergeCell ref="J173:M173"/>
    <mergeCell ref="J174:M174"/>
    <mergeCell ref="J175:M175"/>
    <mergeCell ref="C191:D191"/>
    <mergeCell ref="C192:E192"/>
    <mergeCell ref="J176:M176"/>
    <mergeCell ref="D8:N8"/>
    <mergeCell ref="D9:N9"/>
    <mergeCell ref="J158:M158"/>
    <mergeCell ref="J159:M159"/>
    <mergeCell ref="J160:M160"/>
    <mergeCell ref="J161:M161"/>
    <mergeCell ref="C138:D138"/>
    <mergeCell ref="J146:M146"/>
    <mergeCell ref="J147:M147"/>
    <mergeCell ref="J148:M148"/>
    <mergeCell ref="I17:J17"/>
    <mergeCell ref="J164:M164"/>
    <mergeCell ref="J165:M165"/>
    <mergeCell ref="J166:M166"/>
    <mergeCell ref="J167:M167"/>
    <mergeCell ref="C70:N70"/>
    <mergeCell ref="J162:M162"/>
    <mergeCell ref="J163:M163"/>
    <mergeCell ref="J149:M149"/>
    <mergeCell ref="J150:M150"/>
    <mergeCell ref="C13:N13"/>
    <mergeCell ref="D4:N4"/>
    <mergeCell ref="D5:N5"/>
    <mergeCell ref="D6:N6"/>
    <mergeCell ref="C69:D69"/>
    <mergeCell ref="C68:D68"/>
    <mergeCell ref="C15:D15"/>
    <mergeCell ref="I15:J15"/>
    <mergeCell ref="I16:J16"/>
    <mergeCell ref="I23:J23"/>
  </mergeCells>
  <hyperlinks>
    <hyperlink ref="B18" location="'ACIDENTES MUNICÍPIOS '!A1" display="AVANÇAR &gt;&gt;"/>
    <hyperlink ref="B19" location="'INDICES RONDÔNIA'!A1" display="&lt;&lt; VOLTAR"/>
    <hyperlink ref="B17" location="'INÍCIO '!A1" display="INÍCIO"/>
    <hyperlink ref="F260" location="'ACIDENTES MUNICÍPIOS '!A1" display="AVANÇAR &gt;&gt;"/>
    <hyperlink ref="F261" location="'INDICES RONDÔNIA'!A1" display="&lt;&lt; VOLTAR"/>
    <hyperlink ref="F259" location="'INÍCIO '!A1" display="INÍCIO"/>
  </hyperlinks>
  <printOptions horizontalCentered="1"/>
  <pageMargins left="0.23622047244094491" right="0.31496062992125984" top="0.78740157480314965" bottom="0.78740157480314965" header="0.31496062992125984" footer="0.31496062992125984"/>
  <pageSetup paperSize="9" scale="78" orientation="portrait" r:id="rId1"/>
  <rowBreaks count="3" manualBreakCount="3">
    <brk id="70" min="2" max="14" man="1"/>
    <brk id="131" min="2" max="14" man="1"/>
    <brk id="193" min="2"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O1524"/>
  <sheetViews>
    <sheetView showGridLines="0" showRowColHeaders="0" zoomScaleNormal="100" workbookViewId="0">
      <selection activeCell="B16" sqref="B16"/>
    </sheetView>
  </sheetViews>
  <sheetFormatPr baseColWidth="10" defaultRowHeight="15" x14ac:dyDescent="0.25"/>
  <cols>
    <col min="1" max="1" width="22" customWidth="1"/>
    <col min="2" max="2" width="14.7109375" customWidth="1"/>
    <col min="3" max="3" width="11.7109375" customWidth="1"/>
    <col min="4" max="4" width="6.7109375" customWidth="1"/>
    <col min="5" max="5" width="27.140625" customWidth="1"/>
    <col min="6" max="6" width="7" customWidth="1"/>
    <col min="7" max="7" width="6.7109375" customWidth="1"/>
    <col min="8" max="9" width="6.42578125" customWidth="1"/>
    <col min="10" max="10" width="4" customWidth="1"/>
    <col min="11" max="11" width="7.140625" customWidth="1"/>
    <col min="12" max="13" width="9.85546875" customWidth="1"/>
    <col min="14" max="256" width="9.140625" customWidth="1"/>
  </cols>
  <sheetData>
    <row r="3" spans="2:15" x14ac:dyDescent="0.25">
      <c r="D3" s="689"/>
      <c r="E3" s="689"/>
      <c r="F3" s="689"/>
      <c r="G3" s="689"/>
      <c r="H3" s="689"/>
      <c r="I3" s="689"/>
      <c r="J3" s="1095"/>
      <c r="K3" s="1095"/>
    </row>
    <row r="4" spans="2:15" ht="15.75" x14ac:dyDescent="0.25">
      <c r="D4" s="692"/>
      <c r="E4" s="692"/>
      <c r="F4" s="692"/>
      <c r="G4" s="692"/>
      <c r="H4" s="692"/>
      <c r="I4" s="692"/>
      <c r="J4" s="692"/>
      <c r="K4" s="692"/>
    </row>
    <row r="5" spans="2:15" ht="15.75" x14ac:dyDescent="0.25">
      <c r="D5" s="692"/>
      <c r="E5" s="692"/>
      <c r="F5" s="692"/>
      <c r="G5" s="692"/>
      <c r="H5" s="692"/>
      <c r="I5" s="692"/>
      <c r="J5" s="692"/>
      <c r="K5" s="692"/>
    </row>
    <row r="6" spans="2:15" ht="15.75" x14ac:dyDescent="0.25">
      <c r="D6" s="692"/>
      <c r="E6" s="692"/>
      <c r="F6" s="692"/>
      <c r="G6" s="692"/>
      <c r="H6" s="692"/>
      <c r="I6" s="692"/>
      <c r="J6" s="692"/>
      <c r="K6" s="692"/>
    </row>
    <row r="7" spans="2:15" ht="6" customHeight="1" x14ac:dyDescent="0.25">
      <c r="D7" s="689"/>
      <c r="E7" s="693"/>
      <c r="F7" s="693"/>
      <c r="G7" s="693"/>
      <c r="H7" s="693"/>
      <c r="I7" s="688"/>
      <c r="J7" s="1095"/>
      <c r="K7" s="1095"/>
    </row>
    <row r="8" spans="2:15" ht="20.25" customHeight="1" x14ac:dyDescent="0.25">
      <c r="D8" s="690"/>
      <c r="E8" s="690"/>
      <c r="F8" s="690"/>
      <c r="G8" s="690"/>
      <c r="H8" s="690"/>
      <c r="I8" s="690"/>
      <c r="J8" s="690"/>
      <c r="K8" s="690"/>
    </row>
    <row r="9" spans="2:15" ht="20.25" customHeight="1" x14ac:dyDescent="0.25">
      <c r="D9" s="691"/>
      <c r="E9" s="691"/>
      <c r="F9" s="691"/>
      <c r="G9" s="691"/>
      <c r="H9" s="691"/>
      <c r="I9" s="691"/>
      <c r="J9" s="691"/>
      <c r="K9" s="691"/>
    </row>
    <row r="10" spans="2:15" ht="10.5" customHeight="1" x14ac:dyDescent="0.25"/>
    <row r="11" spans="2:15" ht="41.25" customHeight="1" x14ac:dyDescent="0.25">
      <c r="D11" s="666"/>
      <c r="E11" s="1096" t="s">
        <v>485</v>
      </c>
      <c r="F11" s="1096"/>
      <c r="G11" s="1096"/>
      <c r="H11" s="666"/>
      <c r="I11" s="666"/>
      <c r="J11" s="666"/>
      <c r="K11" s="666"/>
      <c r="L11" s="114"/>
      <c r="M11" s="114"/>
      <c r="N11" s="114"/>
      <c r="O11" s="114"/>
    </row>
    <row r="12" spans="2:15" s="49" customFormat="1" ht="4.5" customHeight="1" x14ac:dyDescent="0.25">
      <c r="D12" s="115"/>
      <c r="E12" s="115"/>
      <c r="F12" s="115"/>
      <c r="G12" s="115"/>
      <c r="H12" s="115"/>
      <c r="I12" s="115"/>
      <c r="J12" s="115"/>
      <c r="K12" s="115"/>
      <c r="L12" s="115"/>
      <c r="M12" s="115"/>
      <c r="N12" s="115"/>
      <c r="O12" s="115"/>
    </row>
    <row r="13" spans="2:15" s="49" customFormat="1" ht="22.5" customHeight="1" thickBot="1" x14ac:dyDescent="0.3">
      <c r="D13" s="115"/>
      <c r="E13" s="1093" t="s">
        <v>431</v>
      </c>
      <c r="F13" s="1093"/>
      <c r="G13" s="1093"/>
      <c r="H13" s="115"/>
      <c r="I13" s="115"/>
      <c r="J13" s="115"/>
      <c r="K13" s="115"/>
      <c r="L13" s="115"/>
      <c r="M13" s="115"/>
      <c r="N13" s="115"/>
      <c r="O13" s="115"/>
    </row>
    <row r="14" spans="2:15" s="49" customFormat="1" ht="14.25" customHeight="1" x14ac:dyDescent="0.25">
      <c r="D14" s="115"/>
      <c r="E14" s="964" t="s">
        <v>46</v>
      </c>
      <c r="F14" s="493" t="s">
        <v>47</v>
      </c>
      <c r="G14" s="497" t="s">
        <v>47</v>
      </c>
      <c r="H14" s="115"/>
      <c r="I14" s="115"/>
      <c r="J14" s="115"/>
      <c r="K14" s="115"/>
      <c r="L14" s="115"/>
      <c r="M14" s="115"/>
      <c r="N14" s="115"/>
      <c r="O14" s="115"/>
    </row>
    <row r="15" spans="2:15" ht="15.75" customHeight="1" thickBot="1" x14ac:dyDescent="0.3">
      <c r="B15" s="885" t="s">
        <v>40</v>
      </c>
      <c r="D15" s="660"/>
      <c r="E15" s="981"/>
      <c r="F15" s="498">
        <v>2009</v>
      </c>
      <c r="G15" s="502">
        <v>2010</v>
      </c>
      <c r="H15" s="1"/>
      <c r="I15" s="1"/>
      <c r="J15" s="661"/>
      <c r="K15" s="89"/>
      <c r="L15" s="89"/>
      <c r="M15" s="89"/>
    </row>
    <row r="16" spans="2:15" ht="15.75" customHeight="1" x14ac:dyDescent="0.25">
      <c r="B16" s="887" t="s">
        <v>42</v>
      </c>
      <c r="D16" s="670"/>
      <c r="E16" s="675" t="s">
        <v>419</v>
      </c>
      <c r="F16" s="673">
        <v>196</v>
      </c>
      <c r="G16" s="671">
        <v>205</v>
      </c>
      <c r="H16" s="659"/>
      <c r="I16" s="659"/>
      <c r="J16" s="662"/>
      <c r="K16" s="35"/>
      <c r="L16" s="35"/>
      <c r="M16" s="35"/>
    </row>
    <row r="17" spans="2:13" ht="15.75" customHeight="1" x14ac:dyDescent="0.25">
      <c r="B17" s="885" t="s">
        <v>103</v>
      </c>
      <c r="D17" s="670"/>
      <c r="E17" s="680" t="s">
        <v>57</v>
      </c>
      <c r="F17" s="681">
        <v>48</v>
      </c>
      <c r="G17" s="682">
        <v>53</v>
      </c>
      <c r="H17" s="659"/>
      <c r="I17" s="659"/>
      <c r="J17" s="663"/>
      <c r="K17" s="89"/>
      <c r="L17" s="89"/>
      <c r="M17" s="89"/>
    </row>
    <row r="18" spans="2:13" ht="15.75" customHeight="1" x14ac:dyDescent="0.25">
      <c r="D18" s="70"/>
      <c r="E18" s="676" t="s">
        <v>89</v>
      </c>
      <c r="F18" s="674">
        <v>0</v>
      </c>
      <c r="G18" s="672">
        <v>2</v>
      </c>
      <c r="H18" s="659"/>
      <c r="I18" s="659"/>
      <c r="J18" s="664"/>
      <c r="K18" s="113"/>
      <c r="L18" s="113"/>
      <c r="M18" s="113"/>
    </row>
    <row r="19" spans="2:13" ht="15.75" customHeight="1" thickBot="1" x14ac:dyDescent="0.3">
      <c r="D19" s="117"/>
      <c r="E19" s="677" t="s">
        <v>10</v>
      </c>
      <c r="F19" s="678">
        <f>SUM(F16:F18)</f>
        <v>244</v>
      </c>
      <c r="G19" s="679">
        <f>SUM(G16:G18)</f>
        <v>260</v>
      </c>
      <c r="H19" s="659"/>
      <c r="I19" s="659"/>
      <c r="J19" s="89"/>
      <c r="K19" s="118"/>
      <c r="L19" s="89"/>
      <c r="M19" s="89"/>
    </row>
    <row r="20" spans="2:13" ht="6.75" customHeight="1" thickBot="1" x14ac:dyDescent="0.3">
      <c r="D20" s="117"/>
      <c r="E20" s="668"/>
      <c r="F20" s="669"/>
      <c r="G20" s="669"/>
      <c r="H20" s="659"/>
      <c r="I20" s="659"/>
      <c r="J20" s="89"/>
      <c r="K20" s="118"/>
      <c r="L20" s="89"/>
      <c r="M20" s="89"/>
    </row>
    <row r="21" spans="2:13" ht="15.75" customHeight="1" x14ac:dyDescent="0.25">
      <c r="D21" s="117"/>
      <c r="E21" s="675" t="s">
        <v>89</v>
      </c>
      <c r="F21" s="673">
        <v>2</v>
      </c>
      <c r="G21" s="671">
        <v>1</v>
      </c>
      <c r="H21" s="659"/>
      <c r="I21" s="659"/>
      <c r="J21" s="89"/>
      <c r="K21" s="118"/>
      <c r="L21" s="89"/>
      <c r="M21" s="89"/>
    </row>
    <row r="22" spans="2:13" ht="15.75" customHeight="1" x14ac:dyDescent="0.3">
      <c r="D22" s="119"/>
      <c r="E22" s="680" t="s">
        <v>54</v>
      </c>
      <c r="F22" s="681">
        <v>150</v>
      </c>
      <c r="G22" s="682">
        <v>162</v>
      </c>
      <c r="H22" s="659"/>
      <c r="I22" s="659"/>
      <c r="J22" s="665"/>
      <c r="K22" s="47"/>
      <c r="L22" s="47"/>
      <c r="M22" s="113"/>
    </row>
    <row r="23" spans="2:13" ht="15.75" customHeight="1" x14ac:dyDescent="0.25">
      <c r="D23" s="116"/>
      <c r="E23" s="683" t="s">
        <v>55</v>
      </c>
      <c r="F23" s="684">
        <v>92</v>
      </c>
      <c r="G23" s="685">
        <v>97</v>
      </c>
      <c r="H23" s="659"/>
      <c r="I23" s="659"/>
      <c r="J23" s="19"/>
      <c r="K23" s="19"/>
      <c r="L23" s="19"/>
      <c r="M23" s="35"/>
    </row>
    <row r="24" spans="2:13" ht="15.75" customHeight="1" thickBot="1" x14ac:dyDescent="0.3">
      <c r="D24" s="119"/>
      <c r="E24" s="677" t="s">
        <v>10</v>
      </c>
      <c r="F24" s="678">
        <f>SUM(F21:F23)</f>
        <v>244</v>
      </c>
      <c r="G24" s="679">
        <f>SUM(G21:G23)</f>
        <v>260</v>
      </c>
      <c r="H24" s="659"/>
      <c r="I24" s="659"/>
      <c r="J24" s="120"/>
      <c r="K24" s="120"/>
      <c r="L24" s="120"/>
      <c r="M24" s="35"/>
    </row>
    <row r="25" spans="2:13" ht="9" customHeight="1" thickBot="1" x14ac:dyDescent="0.3">
      <c r="D25" s="119"/>
      <c r="E25" s="668"/>
      <c r="F25" s="669"/>
      <c r="G25" s="669"/>
      <c r="H25" s="659"/>
      <c r="I25" s="659"/>
      <c r="J25" s="120"/>
      <c r="K25" s="120"/>
      <c r="L25" s="120"/>
      <c r="M25" s="35"/>
    </row>
    <row r="26" spans="2:13" ht="15.75" customHeight="1" x14ac:dyDescent="0.25">
      <c r="D26" s="117"/>
      <c r="E26" s="675" t="s">
        <v>89</v>
      </c>
      <c r="F26" s="673">
        <v>1</v>
      </c>
      <c r="G26" s="671">
        <v>2</v>
      </c>
      <c r="H26" s="659"/>
      <c r="I26" s="659"/>
      <c r="J26" s="89"/>
      <c r="K26" s="89"/>
      <c r="L26" s="89"/>
      <c r="M26" s="89"/>
    </row>
    <row r="27" spans="2:13" ht="15.75" customHeight="1" x14ac:dyDescent="0.25">
      <c r="D27" s="117"/>
      <c r="E27" s="680" t="s">
        <v>420</v>
      </c>
      <c r="F27" s="681">
        <v>25</v>
      </c>
      <c r="G27" s="682">
        <v>23</v>
      </c>
      <c r="H27" s="659"/>
      <c r="I27" s="659"/>
      <c r="J27" s="89"/>
      <c r="K27" s="89"/>
      <c r="L27" s="89"/>
      <c r="M27" s="89"/>
    </row>
    <row r="28" spans="2:13" ht="15.75" customHeight="1" x14ac:dyDescent="0.25">
      <c r="D28" s="117"/>
      <c r="E28" s="676" t="s">
        <v>421</v>
      </c>
      <c r="F28" s="674">
        <v>6</v>
      </c>
      <c r="G28" s="672">
        <v>7</v>
      </c>
      <c r="H28" s="659"/>
      <c r="I28" s="659"/>
      <c r="J28" s="89"/>
      <c r="K28" s="89"/>
      <c r="L28" s="89"/>
      <c r="M28" s="89"/>
    </row>
    <row r="29" spans="2:13" ht="15.75" customHeight="1" x14ac:dyDescent="0.25">
      <c r="D29" s="117"/>
      <c r="E29" s="680" t="s">
        <v>422</v>
      </c>
      <c r="F29" s="681">
        <v>53</v>
      </c>
      <c r="G29" s="682">
        <v>52</v>
      </c>
      <c r="H29" s="659"/>
      <c r="I29" s="659"/>
      <c r="J29" s="666"/>
      <c r="K29" s="89"/>
      <c r="L29" s="89"/>
      <c r="M29" s="89"/>
    </row>
    <row r="30" spans="2:13" ht="15.75" customHeight="1" x14ac:dyDescent="0.25">
      <c r="D30" s="117"/>
      <c r="E30" s="676" t="s">
        <v>423</v>
      </c>
      <c r="F30" s="674">
        <v>27</v>
      </c>
      <c r="G30" s="672">
        <v>31</v>
      </c>
      <c r="H30" s="659"/>
      <c r="I30" s="659"/>
      <c r="J30" s="89"/>
      <c r="K30" s="89"/>
      <c r="L30" s="89"/>
      <c r="M30" s="89"/>
    </row>
    <row r="31" spans="2:13" ht="15.75" customHeight="1" x14ac:dyDescent="0.25">
      <c r="D31" s="119"/>
      <c r="E31" s="680" t="s">
        <v>271</v>
      </c>
      <c r="F31" s="681">
        <v>3</v>
      </c>
      <c r="G31" s="682">
        <v>2</v>
      </c>
      <c r="H31" s="659"/>
      <c r="I31" s="659"/>
    </row>
    <row r="32" spans="2:13" ht="15.75" customHeight="1" x14ac:dyDescent="0.25">
      <c r="E32" s="676" t="s">
        <v>424</v>
      </c>
      <c r="F32" s="674">
        <v>0</v>
      </c>
      <c r="G32" s="672">
        <v>4</v>
      </c>
      <c r="H32" s="659"/>
      <c r="I32" s="659"/>
    </row>
    <row r="33" spans="5:10" ht="15.75" customHeight="1" x14ac:dyDescent="0.25">
      <c r="E33" s="680" t="s">
        <v>425</v>
      </c>
      <c r="F33" s="681">
        <v>93</v>
      </c>
      <c r="G33" s="682">
        <v>72</v>
      </c>
      <c r="H33" s="659"/>
      <c r="I33" s="659"/>
    </row>
    <row r="34" spans="5:10" ht="15.75" customHeight="1" x14ac:dyDescent="0.25">
      <c r="E34" s="676" t="s">
        <v>426</v>
      </c>
      <c r="F34" s="674">
        <v>11</v>
      </c>
      <c r="G34" s="672">
        <v>9</v>
      </c>
      <c r="H34" s="659"/>
      <c r="I34" s="659"/>
    </row>
    <row r="35" spans="5:10" ht="15.75" customHeight="1" x14ac:dyDescent="0.25">
      <c r="E35" s="680" t="s">
        <v>427</v>
      </c>
      <c r="F35" s="681">
        <v>7</v>
      </c>
      <c r="G35" s="682">
        <v>26</v>
      </c>
      <c r="H35" s="659"/>
      <c r="I35" s="659"/>
    </row>
    <row r="36" spans="5:10" ht="15.75" customHeight="1" x14ac:dyDescent="0.25">
      <c r="E36" s="676" t="s">
        <v>428</v>
      </c>
      <c r="F36" s="674">
        <v>13</v>
      </c>
      <c r="G36" s="672">
        <v>26</v>
      </c>
      <c r="H36" s="659"/>
      <c r="I36" s="659"/>
    </row>
    <row r="37" spans="5:10" ht="15.75" customHeight="1" x14ac:dyDescent="0.25">
      <c r="E37" s="680" t="s">
        <v>429</v>
      </c>
      <c r="F37" s="681">
        <v>0</v>
      </c>
      <c r="G37" s="682">
        <v>0</v>
      </c>
      <c r="H37" s="659"/>
      <c r="I37" s="659"/>
    </row>
    <row r="38" spans="5:10" ht="15.75" customHeight="1" x14ac:dyDescent="0.25">
      <c r="E38" s="676" t="s">
        <v>430</v>
      </c>
      <c r="F38" s="674">
        <v>5</v>
      </c>
      <c r="G38" s="672">
        <v>6</v>
      </c>
      <c r="H38" s="659"/>
      <c r="I38" s="659"/>
    </row>
    <row r="39" spans="5:10" ht="15.75" customHeight="1" thickBot="1" x14ac:dyDescent="0.3">
      <c r="E39" s="677" t="s">
        <v>10</v>
      </c>
      <c r="F39" s="678">
        <f>SUM(F26:F38)</f>
        <v>244</v>
      </c>
      <c r="G39" s="679">
        <f>SUM(G26:G38)</f>
        <v>260</v>
      </c>
      <c r="H39" s="659"/>
      <c r="I39" s="659"/>
    </row>
    <row r="40" spans="5:10" x14ac:dyDescent="0.25">
      <c r="E40" s="41" t="s">
        <v>432</v>
      </c>
    </row>
    <row r="42" spans="5:10" ht="23.25" customHeight="1" thickBot="1" x14ac:dyDescent="0.3">
      <c r="E42" s="1093" t="s">
        <v>306</v>
      </c>
      <c r="F42" s="1093"/>
      <c r="G42" s="1093"/>
      <c r="H42" s="666"/>
      <c r="I42" s="666"/>
      <c r="J42" s="666"/>
    </row>
    <row r="43" spans="5:10" x14ac:dyDescent="0.25">
      <c r="E43" s="964" t="s">
        <v>46</v>
      </c>
      <c r="F43" s="493" t="s">
        <v>47</v>
      </c>
      <c r="G43" s="497" t="s">
        <v>47</v>
      </c>
    </row>
    <row r="44" spans="5:10" ht="15.75" thickBot="1" x14ac:dyDescent="0.3">
      <c r="E44" s="981"/>
      <c r="F44" s="498">
        <v>2009</v>
      </c>
      <c r="G44" s="502">
        <v>2010</v>
      </c>
    </row>
    <row r="45" spans="5:10" x14ac:dyDescent="0.25">
      <c r="E45" s="675" t="s">
        <v>419</v>
      </c>
      <c r="F45" s="673">
        <v>23</v>
      </c>
      <c r="G45" s="671">
        <v>22</v>
      </c>
    </row>
    <row r="46" spans="5:10" x14ac:dyDescent="0.25">
      <c r="E46" s="680" t="s">
        <v>57</v>
      </c>
      <c r="F46" s="681">
        <v>24</v>
      </c>
      <c r="G46" s="682">
        <v>39</v>
      </c>
    </row>
    <row r="47" spans="5:10" x14ac:dyDescent="0.25">
      <c r="E47" s="676" t="s">
        <v>89</v>
      </c>
      <c r="F47" s="674">
        <v>0</v>
      </c>
      <c r="G47" s="672">
        <v>1</v>
      </c>
    </row>
    <row r="48" spans="5:10" ht="15.75" thickBot="1" x14ac:dyDescent="0.3">
      <c r="E48" s="677" t="s">
        <v>10</v>
      </c>
      <c r="F48" s="678">
        <f>SUM(F45:F47)</f>
        <v>47</v>
      </c>
      <c r="G48" s="679">
        <f>SUM(G45:G47)</f>
        <v>62</v>
      </c>
    </row>
    <row r="49" spans="2:9" ht="7.5" customHeight="1" thickBot="1" x14ac:dyDescent="0.3">
      <c r="E49" s="668"/>
      <c r="F49" s="669"/>
      <c r="G49" s="669"/>
    </row>
    <row r="50" spans="2:9" x14ac:dyDescent="0.25">
      <c r="E50" s="675" t="s">
        <v>89</v>
      </c>
      <c r="F50" s="673">
        <v>1</v>
      </c>
      <c r="G50" s="671">
        <v>0</v>
      </c>
    </row>
    <row r="51" spans="2:9" x14ac:dyDescent="0.25">
      <c r="E51" s="680" t="s">
        <v>54</v>
      </c>
      <c r="F51" s="681">
        <v>29</v>
      </c>
      <c r="G51" s="682">
        <v>34</v>
      </c>
    </row>
    <row r="52" spans="2:9" x14ac:dyDescent="0.25">
      <c r="E52" s="683" t="s">
        <v>55</v>
      </c>
      <c r="F52" s="684">
        <v>17</v>
      </c>
      <c r="G52" s="685">
        <v>28</v>
      </c>
    </row>
    <row r="53" spans="2:9" ht="15.75" thickBot="1" x14ac:dyDescent="0.3">
      <c r="E53" s="677" t="s">
        <v>10</v>
      </c>
      <c r="F53" s="678">
        <f>SUM(F50:F52)</f>
        <v>47</v>
      </c>
      <c r="G53" s="679">
        <f>SUM(G50:G52)</f>
        <v>62</v>
      </c>
    </row>
    <row r="54" spans="2:9" ht="7.5" customHeight="1" thickBot="1" x14ac:dyDescent="0.3">
      <c r="E54" s="668"/>
      <c r="F54" s="669"/>
      <c r="G54" s="669"/>
    </row>
    <row r="55" spans="2:9" x14ac:dyDescent="0.25">
      <c r="E55" s="675" t="s">
        <v>89</v>
      </c>
      <c r="F55" s="673">
        <v>0</v>
      </c>
      <c r="G55" s="671">
        <v>0</v>
      </c>
      <c r="H55" s="167"/>
      <c r="I55" s="624"/>
    </row>
    <row r="56" spans="2:9" x14ac:dyDescent="0.25">
      <c r="E56" s="680" t="s">
        <v>420</v>
      </c>
      <c r="F56" s="681">
        <v>2</v>
      </c>
      <c r="G56" s="682">
        <v>6</v>
      </c>
    </row>
    <row r="57" spans="2:9" x14ac:dyDescent="0.25">
      <c r="E57" s="676" t="s">
        <v>421</v>
      </c>
      <c r="F57" s="674">
        <v>1</v>
      </c>
      <c r="G57" s="672">
        <v>0</v>
      </c>
    </row>
    <row r="58" spans="2:9" x14ac:dyDescent="0.25">
      <c r="E58" s="680" t="s">
        <v>422</v>
      </c>
      <c r="F58" s="681">
        <v>8</v>
      </c>
      <c r="G58" s="682">
        <v>19</v>
      </c>
    </row>
    <row r="59" spans="2:9" x14ac:dyDescent="0.25">
      <c r="E59" s="676" t="s">
        <v>423</v>
      </c>
      <c r="F59" s="674">
        <v>3</v>
      </c>
      <c r="G59" s="672">
        <v>1</v>
      </c>
    </row>
    <row r="60" spans="2:9" x14ac:dyDescent="0.25">
      <c r="B60" s="890" t="s">
        <v>40</v>
      </c>
      <c r="E60" s="680" t="s">
        <v>271</v>
      </c>
      <c r="F60" s="681">
        <v>0</v>
      </c>
      <c r="G60" s="682">
        <v>3</v>
      </c>
    </row>
    <row r="61" spans="2:9" x14ac:dyDescent="0.25">
      <c r="B61" s="891" t="s">
        <v>42</v>
      </c>
      <c r="E61" s="676" t="s">
        <v>424</v>
      </c>
      <c r="F61" s="674">
        <v>3</v>
      </c>
      <c r="G61" s="672">
        <v>3</v>
      </c>
    </row>
    <row r="62" spans="2:9" x14ac:dyDescent="0.25">
      <c r="B62" s="890" t="s">
        <v>103</v>
      </c>
      <c r="E62" s="680" t="s">
        <v>425</v>
      </c>
      <c r="F62" s="681">
        <v>8</v>
      </c>
      <c r="G62" s="682">
        <v>11</v>
      </c>
    </row>
    <row r="63" spans="2:9" x14ac:dyDescent="0.25">
      <c r="E63" s="676" t="s">
        <v>426</v>
      </c>
      <c r="F63" s="674">
        <v>7</v>
      </c>
      <c r="G63" s="672">
        <v>5</v>
      </c>
    </row>
    <row r="64" spans="2:9" x14ac:dyDescent="0.25">
      <c r="E64" s="680" t="s">
        <v>427</v>
      </c>
      <c r="F64" s="681">
        <v>2</v>
      </c>
      <c r="G64" s="682">
        <v>4</v>
      </c>
    </row>
    <row r="65" spans="5:7" x14ac:dyDescent="0.25">
      <c r="E65" s="676" t="s">
        <v>428</v>
      </c>
      <c r="F65" s="674">
        <v>9</v>
      </c>
      <c r="G65" s="672">
        <v>7</v>
      </c>
    </row>
    <row r="66" spans="5:7" x14ac:dyDescent="0.25">
      <c r="E66" s="680" t="s">
        <v>429</v>
      </c>
      <c r="F66" s="681">
        <v>0</v>
      </c>
      <c r="G66" s="682">
        <v>0</v>
      </c>
    </row>
    <row r="67" spans="5:7" x14ac:dyDescent="0.25">
      <c r="E67" s="676" t="s">
        <v>430</v>
      </c>
      <c r="F67" s="674">
        <v>4</v>
      </c>
      <c r="G67" s="672">
        <v>3</v>
      </c>
    </row>
    <row r="68" spans="5:7" ht="15.75" thickBot="1" x14ac:dyDescent="0.3">
      <c r="E68" s="677" t="s">
        <v>10</v>
      </c>
      <c r="F68" s="678">
        <f>SUM(F55:F67)</f>
        <v>47</v>
      </c>
      <c r="G68" s="679">
        <f>SUM(G55:G67)</f>
        <v>62</v>
      </c>
    </row>
    <row r="69" spans="5:7" x14ac:dyDescent="0.25">
      <c r="E69" s="41" t="s">
        <v>432</v>
      </c>
    </row>
    <row r="71" spans="5:7" ht="23.25" customHeight="1" thickBot="1" x14ac:dyDescent="0.3">
      <c r="E71" s="1093" t="s">
        <v>307</v>
      </c>
      <c r="F71" s="1093"/>
      <c r="G71" s="1093"/>
    </row>
    <row r="72" spans="5:7" x14ac:dyDescent="0.25">
      <c r="E72" s="964" t="s">
        <v>46</v>
      </c>
      <c r="F72" s="493" t="s">
        <v>47</v>
      </c>
      <c r="G72" s="497" t="s">
        <v>47</v>
      </c>
    </row>
    <row r="73" spans="5:7" ht="15.75" thickBot="1" x14ac:dyDescent="0.3">
      <c r="E73" s="981"/>
      <c r="F73" s="498">
        <v>2009</v>
      </c>
      <c r="G73" s="502">
        <v>2010</v>
      </c>
    </row>
    <row r="74" spans="5:7" x14ac:dyDescent="0.25">
      <c r="E74" s="675" t="s">
        <v>419</v>
      </c>
      <c r="F74" s="673">
        <v>22</v>
      </c>
      <c r="G74" s="671">
        <v>26</v>
      </c>
    </row>
    <row r="75" spans="5:7" x14ac:dyDescent="0.25">
      <c r="E75" s="680" t="s">
        <v>57</v>
      </c>
      <c r="F75" s="681">
        <v>21</v>
      </c>
      <c r="G75" s="682">
        <v>29</v>
      </c>
    </row>
    <row r="76" spans="5:7" x14ac:dyDescent="0.25">
      <c r="E76" s="676" t="s">
        <v>89</v>
      </c>
      <c r="F76" s="674">
        <v>0</v>
      </c>
      <c r="G76" s="672">
        <v>1</v>
      </c>
    </row>
    <row r="77" spans="5:7" ht="15.75" thickBot="1" x14ac:dyDescent="0.3">
      <c r="E77" s="677" t="s">
        <v>10</v>
      </c>
      <c r="F77" s="678">
        <f>SUM(F74:F76)</f>
        <v>43</v>
      </c>
      <c r="G77" s="679">
        <f>SUM(G74:G76)</f>
        <v>56</v>
      </c>
    </row>
    <row r="78" spans="5:7" ht="7.5" customHeight="1" thickBot="1" x14ac:dyDescent="0.3">
      <c r="E78" s="668"/>
      <c r="F78" s="669"/>
      <c r="G78" s="669"/>
    </row>
    <row r="79" spans="5:7" x14ac:dyDescent="0.25">
      <c r="E79" s="675" t="s">
        <v>89</v>
      </c>
      <c r="F79" s="673">
        <v>0</v>
      </c>
      <c r="G79" s="671">
        <v>0</v>
      </c>
    </row>
    <row r="80" spans="5:7" x14ac:dyDescent="0.25">
      <c r="E80" s="680" t="s">
        <v>54</v>
      </c>
      <c r="F80" s="681">
        <v>28</v>
      </c>
      <c r="G80" s="682">
        <v>35</v>
      </c>
    </row>
    <row r="81" spans="2:7" x14ac:dyDescent="0.25">
      <c r="E81" s="683" t="s">
        <v>55</v>
      </c>
      <c r="F81" s="684">
        <v>15</v>
      </c>
      <c r="G81" s="685">
        <v>21</v>
      </c>
    </row>
    <row r="82" spans="2:7" ht="15.75" thickBot="1" x14ac:dyDescent="0.3">
      <c r="E82" s="677" t="s">
        <v>10</v>
      </c>
      <c r="F82" s="678">
        <f>SUM(F79:F81)</f>
        <v>43</v>
      </c>
      <c r="G82" s="679">
        <f>SUM(G79:G81)</f>
        <v>56</v>
      </c>
    </row>
    <row r="83" spans="2:7" ht="7.5" customHeight="1" thickBot="1" x14ac:dyDescent="0.3">
      <c r="E83" s="668"/>
      <c r="F83" s="669"/>
      <c r="G83" s="669"/>
    </row>
    <row r="84" spans="2:7" x14ac:dyDescent="0.25">
      <c r="E84" s="675" t="s">
        <v>89</v>
      </c>
      <c r="F84" s="673">
        <v>1</v>
      </c>
      <c r="G84" s="671">
        <v>0</v>
      </c>
    </row>
    <row r="85" spans="2:7" x14ac:dyDescent="0.25">
      <c r="B85" s="890" t="s">
        <v>40</v>
      </c>
      <c r="E85" s="680" t="s">
        <v>420</v>
      </c>
      <c r="F85" s="681">
        <v>3</v>
      </c>
      <c r="G85" s="682">
        <v>6</v>
      </c>
    </row>
    <row r="86" spans="2:7" x14ac:dyDescent="0.25">
      <c r="B86" s="891" t="s">
        <v>42</v>
      </c>
      <c r="E86" s="676" t="s">
        <v>421</v>
      </c>
      <c r="F86" s="674">
        <v>1</v>
      </c>
      <c r="G86" s="672">
        <v>2</v>
      </c>
    </row>
    <row r="87" spans="2:7" x14ac:dyDescent="0.25">
      <c r="B87" s="890" t="s">
        <v>103</v>
      </c>
      <c r="E87" s="680" t="s">
        <v>422</v>
      </c>
      <c r="F87" s="681">
        <v>6</v>
      </c>
      <c r="G87" s="682">
        <v>7</v>
      </c>
    </row>
    <row r="88" spans="2:7" x14ac:dyDescent="0.25">
      <c r="E88" s="676" t="s">
        <v>423</v>
      </c>
      <c r="F88" s="674">
        <v>6</v>
      </c>
      <c r="G88" s="672">
        <v>3</v>
      </c>
    </row>
    <row r="89" spans="2:7" x14ac:dyDescent="0.25">
      <c r="E89" s="680" t="s">
        <v>271</v>
      </c>
      <c r="F89" s="681">
        <v>0</v>
      </c>
      <c r="G89" s="682">
        <v>2</v>
      </c>
    </row>
    <row r="90" spans="2:7" x14ac:dyDescent="0.25">
      <c r="E90" s="676" t="s">
        <v>424</v>
      </c>
      <c r="F90" s="674">
        <v>0</v>
      </c>
      <c r="G90" s="672">
        <v>2</v>
      </c>
    </row>
    <row r="91" spans="2:7" x14ac:dyDescent="0.25">
      <c r="E91" s="680" t="s">
        <v>425</v>
      </c>
      <c r="F91" s="681">
        <v>7</v>
      </c>
      <c r="G91" s="682">
        <v>13</v>
      </c>
    </row>
    <row r="92" spans="2:7" x14ac:dyDescent="0.25">
      <c r="E92" s="676" t="s">
        <v>426</v>
      </c>
      <c r="F92" s="674">
        <v>9</v>
      </c>
      <c r="G92" s="672">
        <v>11</v>
      </c>
    </row>
    <row r="93" spans="2:7" x14ac:dyDescent="0.25">
      <c r="E93" s="680" t="s">
        <v>427</v>
      </c>
      <c r="F93" s="681">
        <v>2</v>
      </c>
      <c r="G93" s="682">
        <v>2</v>
      </c>
    </row>
    <row r="94" spans="2:7" x14ac:dyDescent="0.25">
      <c r="E94" s="676" t="s">
        <v>428</v>
      </c>
      <c r="F94" s="674">
        <v>6</v>
      </c>
      <c r="G94" s="672">
        <v>7</v>
      </c>
    </row>
    <row r="95" spans="2:7" x14ac:dyDescent="0.25">
      <c r="E95" s="680" t="s">
        <v>429</v>
      </c>
      <c r="F95" s="681">
        <v>1</v>
      </c>
      <c r="G95" s="682">
        <v>0</v>
      </c>
    </row>
    <row r="96" spans="2:7" x14ac:dyDescent="0.25">
      <c r="E96" s="676" t="s">
        <v>430</v>
      </c>
      <c r="F96" s="674">
        <v>1</v>
      </c>
      <c r="G96" s="672">
        <v>1</v>
      </c>
    </row>
    <row r="97" spans="5:7" ht="15.75" thickBot="1" x14ac:dyDescent="0.3">
      <c r="E97" s="677" t="s">
        <v>10</v>
      </c>
      <c r="F97" s="678">
        <f>SUM(F84:F96)</f>
        <v>43</v>
      </c>
      <c r="G97" s="679">
        <f>SUM(G84:G96)</f>
        <v>56</v>
      </c>
    </row>
    <row r="98" spans="5:7" x14ac:dyDescent="0.25">
      <c r="E98" s="41" t="s">
        <v>432</v>
      </c>
    </row>
    <row r="100" spans="5:7" ht="23.25" customHeight="1" thickBot="1" x14ac:dyDescent="0.3">
      <c r="E100" s="1093" t="s">
        <v>308</v>
      </c>
      <c r="F100" s="1093"/>
      <c r="G100" s="1093"/>
    </row>
    <row r="101" spans="5:7" x14ac:dyDescent="0.25">
      <c r="E101" s="964" t="s">
        <v>46</v>
      </c>
      <c r="F101" s="493" t="s">
        <v>47</v>
      </c>
      <c r="G101" s="497" t="s">
        <v>47</v>
      </c>
    </row>
    <row r="102" spans="5:7" ht="15.75" thickBot="1" x14ac:dyDescent="0.3">
      <c r="E102" s="981"/>
      <c r="F102" s="498">
        <v>2009</v>
      </c>
      <c r="G102" s="502">
        <v>2010</v>
      </c>
    </row>
    <row r="103" spans="5:7" x14ac:dyDescent="0.25">
      <c r="E103" s="675" t="s">
        <v>419</v>
      </c>
      <c r="F103" s="673">
        <v>58</v>
      </c>
      <c r="G103" s="671">
        <v>99</v>
      </c>
    </row>
    <row r="104" spans="5:7" x14ac:dyDescent="0.25">
      <c r="E104" s="680" t="s">
        <v>57</v>
      </c>
      <c r="F104" s="681">
        <v>38</v>
      </c>
      <c r="G104" s="682">
        <v>58</v>
      </c>
    </row>
    <row r="105" spans="5:7" x14ac:dyDescent="0.25">
      <c r="E105" s="676" t="s">
        <v>89</v>
      </c>
      <c r="F105" s="674">
        <v>0</v>
      </c>
      <c r="G105" s="672">
        <v>0</v>
      </c>
    </row>
    <row r="106" spans="5:7" ht="15.75" thickBot="1" x14ac:dyDescent="0.3">
      <c r="E106" s="677" t="s">
        <v>10</v>
      </c>
      <c r="F106" s="678">
        <f>SUM(F103:F105)</f>
        <v>96</v>
      </c>
      <c r="G106" s="679">
        <f>SUM(G103:G105)</f>
        <v>157</v>
      </c>
    </row>
    <row r="107" spans="5:7" ht="7.5" customHeight="1" thickBot="1" x14ac:dyDescent="0.3">
      <c r="E107" s="668"/>
      <c r="F107" s="669"/>
      <c r="G107" s="669"/>
    </row>
    <row r="108" spans="5:7" x14ac:dyDescent="0.25">
      <c r="E108" s="675" t="s">
        <v>89</v>
      </c>
      <c r="F108" s="673">
        <v>0</v>
      </c>
      <c r="G108" s="671">
        <v>0</v>
      </c>
    </row>
    <row r="109" spans="5:7" x14ac:dyDescent="0.25">
      <c r="E109" s="680" t="s">
        <v>54</v>
      </c>
      <c r="F109" s="681">
        <v>59</v>
      </c>
      <c r="G109" s="682">
        <v>91</v>
      </c>
    </row>
    <row r="110" spans="5:7" x14ac:dyDescent="0.25">
      <c r="E110" s="683" t="s">
        <v>55</v>
      </c>
      <c r="F110" s="684">
        <v>37</v>
      </c>
      <c r="G110" s="685">
        <v>66</v>
      </c>
    </row>
    <row r="111" spans="5:7" ht="15.75" thickBot="1" x14ac:dyDescent="0.3">
      <c r="E111" s="677" t="s">
        <v>10</v>
      </c>
      <c r="F111" s="678">
        <f>SUM(F108:F110)</f>
        <v>96</v>
      </c>
      <c r="G111" s="679">
        <f>SUM(G108:G110)</f>
        <v>157</v>
      </c>
    </row>
    <row r="112" spans="5:7" ht="7.5" customHeight="1" thickBot="1" x14ac:dyDescent="0.3">
      <c r="E112" s="668"/>
      <c r="F112" s="669"/>
      <c r="G112" s="669"/>
    </row>
    <row r="113" spans="5:7" x14ac:dyDescent="0.25">
      <c r="E113" s="675" t="s">
        <v>89</v>
      </c>
      <c r="F113" s="673">
        <v>0</v>
      </c>
      <c r="G113" s="671">
        <v>0</v>
      </c>
    </row>
    <row r="114" spans="5:7" x14ac:dyDescent="0.25">
      <c r="E114" s="680" t="s">
        <v>420</v>
      </c>
      <c r="F114" s="681">
        <v>9</v>
      </c>
      <c r="G114" s="682">
        <v>11</v>
      </c>
    </row>
    <row r="115" spans="5:7" x14ac:dyDescent="0.25">
      <c r="E115" s="676" t="s">
        <v>421</v>
      </c>
      <c r="F115" s="674">
        <v>3</v>
      </c>
      <c r="G115" s="672">
        <v>2</v>
      </c>
    </row>
    <row r="116" spans="5:7" x14ac:dyDescent="0.25">
      <c r="E116" s="680" t="s">
        <v>422</v>
      </c>
      <c r="F116" s="681">
        <v>12</v>
      </c>
      <c r="G116" s="682">
        <v>26</v>
      </c>
    </row>
    <row r="117" spans="5:7" x14ac:dyDescent="0.25">
      <c r="E117" s="676" t="s">
        <v>423</v>
      </c>
      <c r="F117" s="674">
        <v>3</v>
      </c>
      <c r="G117" s="672">
        <v>4</v>
      </c>
    </row>
    <row r="118" spans="5:7" x14ac:dyDescent="0.25">
      <c r="E118" s="680" t="s">
        <v>271</v>
      </c>
      <c r="F118" s="681">
        <v>3</v>
      </c>
      <c r="G118" s="682">
        <v>0</v>
      </c>
    </row>
    <row r="119" spans="5:7" x14ac:dyDescent="0.25">
      <c r="E119" s="676" t="s">
        <v>424</v>
      </c>
      <c r="F119" s="674">
        <v>1</v>
      </c>
      <c r="G119" s="672">
        <v>8</v>
      </c>
    </row>
    <row r="120" spans="5:7" x14ac:dyDescent="0.25">
      <c r="E120" s="680" t="s">
        <v>425</v>
      </c>
      <c r="F120" s="681">
        <v>22</v>
      </c>
      <c r="G120" s="682">
        <v>38</v>
      </c>
    </row>
    <row r="121" spans="5:7" x14ac:dyDescent="0.25">
      <c r="E121" s="676" t="s">
        <v>426</v>
      </c>
      <c r="F121" s="674">
        <v>9</v>
      </c>
      <c r="G121" s="672">
        <v>11</v>
      </c>
    </row>
    <row r="122" spans="5:7" x14ac:dyDescent="0.25">
      <c r="E122" s="680" t="s">
        <v>427</v>
      </c>
      <c r="F122" s="681">
        <v>12</v>
      </c>
      <c r="G122" s="682">
        <v>24</v>
      </c>
    </row>
    <row r="123" spans="5:7" x14ac:dyDescent="0.25">
      <c r="E123" s="676" t="s">
        <v>428</v>
      </c>
      <c r="F123" s="674">
        <v>13</v>
      </c>
      <c r="G123" s="672">
        <v>18</v>
      </c>
    </row>
    <row r="124" spans="5:7" x14ac:dyDescent="0.25">
      <c r="E124" s="680" t="s">
        <v>429</v>
      </c>
      <c r="F124" s="681">
        <v>0</v>
      </c>
      <c r="G124" s="682">
        <v>0</v>
      </c>
    </row>
    <row r="125" spans="5:7" x14ac:dyDescent="0.25">
      <c r="E125" s="676" t="s">
        <v>430</v>
      </c>
      <c r="F125" s="674">
        <v>9</v>
      </c>
      <c r="G125" s="672">
        <v>15</v>
      </c>
    </row>
    <row r="126" spans="5:7" ht="15.75" thickBot="1" x14ac:dyDescent="0.3">
      <c r="E126" s="677" t="s">
        <v>10</v>
      </c>
      <c r="F126" s="678">
        <f>SUM(F113:F125)</f>
        <v>96</v>
      </c>
      <c r="G126" s="679">
        <f>SUM(G113:G125)</f>
        <v>157</v>
      </c>
    </row>
    <row r="127" spans="5:7" x14ac:dyDescent="0.25">
      <c r="E127" s="41" t="s">
        <v>432</v>
      </c>
    </row>
    <row r="129" spans="2:7" ht="23.25" customHeight="1" thickBot="1" x14ac:dyDescent="0.3">
      <c r="E129" s="1093" t="s">
        <v>309</v>
      </c>
      <c r="F129" s="1093"/>
      <c r="G129" s="1093"/>
    </row>
    <row r="130" spans="2:7" x14ac:dyDescent="0.25">
      <c r="E130" s="964" t="s">
        <v>46</v>
      </c>
      <c r="F130" s="493" t="s">
        <v>47</v>
      </c>
      <c r="G130" s="497" t="s">
        <v>47</v>
      </c>
    </row>
    <row r="131" spans="2:7" ht="15.75" thickBot="1" x14ac:dyDescent="0.3">
      <c r="E131" s="981"/>
      <c r="F131" s="498">
        <v>2009</v>
      </c>
      <c r="G131" s="502">
        <v>2010</v>
      </c>
    </row>
    <row r="132" spans="2:7" x14ac:dyDescent="0.25">
      <c r="E132" s="675" t="s">
        <v>419</v>
      </c>
      <c r="F132" s="673">
        <v>906</v>
      </c>
      <c r="G132" s="671">
        <v>822</v>
      </c>
    </row>
    <row r="133" spans="2:7" x14ac:dyDescent="0.25">
      <c r="E133" s="680" t="s">
        <v>57</v>
      </c>
      <c r="F133" s="681">
        <v>46</v>
      </c>
      <c r="G133" s="682">
        <v>71</v>
      </c>
    </row>
    <row r="134" spans="2:7" x14ac:dyDescent="0.25">
      <c r="E134" s="676" t="s">
        <v>89</v>
      </c>
      <c r="F134" s="674">
        <v>6</v>
      </c>
      <c r="G134" s="672">
        <v>0</v>
      </c>
    </row>
    <row r="135" spans="2:7" ht="15.75" thickBot="1" x14ac:dyDescent="0.3">
      <c r="E135" s="677" t="s">
        <v>10</v>
      </c>
      <c r="F135" s="678">
        <f>SUM(F132:F134)</f>
        <v>958</v>
      </c>
      <c r="G135" s="679">
        <f>SUM(G132:G134)</f>
        <v>893</v>
      </c>
    </row>
    <row r="136" spans="2:7" ht="7.5" customHeight="1" thickBot="1" x14ac:dyDescent="0.3">
      <c r="E136" s="668"/>
      <c r="F136" s="669"/>
      <c r="G136" s="669"/>
    </row>
    <row r="137" spans="2:7" x14ac:dyDescent="0.25">
      <c r="E137" s="675" t="s">
        <v>89</v>
      </c>
      <c r="F137" s="673">
        <v>1</v>
      </c>
      <c r="G137" s="671">
        <v>5</v>
      </c>
    </row>
    <row r="138" spans="2:7" x14ac:dyDescent="0.25">
      <c r="E138" s="680" t="s">
        <v>54</v>
      </c>
      <c r="F138" s="681">
        <v>667</v>
      </c>
      <c r="G138" s="682">
        <v>636</v>
      </c>
    </row>
    <row r="139" spans="2:7" x14ac:dyDescent="0.25">
      <c r="E139" s="683" t="s">
        <v>55</v>
      </c>
      <c r="F139" s="684">
        <v>290</v>
      </c>
      <c r="G139" s="685">
        <v>252</v>
      </c>
    </row>
    <row r="140" spans="2:7" ht="15.75" thickBot="1" x14ac:dyDescent="0.3">
      <c r="E140" s="677" t="s">
        <v>10</v>
      </c>
      <c r="F140" s="678">
        <f>SUM(F137:F139)</f>
        <v>958</v>
      </c>
      <c r="G140" s="679">
        <f>SUM(G137:G139)</f>
        <v>893</v>
      </c>
    </row>
    <row r="141" spans="2:7" ht="7.5" customHeight="1" thickBot="1" x14ac:dyDescent="0.3">
      <c r="E141" s="668"/>
      <c r="F141" s="669"/>
      <c r="G141" s="669"/>
    </row>
    <row r="142" spans="2:7" x14ac:dyDescent="0.25">
      <c r="E142" s="675" t="s">
        <v>89</v>
      </c>
      <c r="F142" s="673">
        <v>14</v>
      </c>
      <c r="G142" s="671">
        <v>7</v>
      </c>
    </row>
    <row r="143" spans="2:7" x14ac:dyDescent="0.25">
      <c r="B143" s="890" t="s">
        <v>40</v>
      </c>
      <c r="E143" s="680" t="s">
        <v>420</v>
      </c>
      <c r="F143" s="681">
        <v>75</v>
      </c>
      <c r="G143" s="682">
        <v>68</v>
      </c>
    </row>
    <row r="144" spans="2:7" x14ac:dyDescent="0.25">
      <c r="B144" s="891" t="s">
        <v>42</v>
      </c>
      <c r="E144" s="676" t="s">
        <v>421</v>
      </c>
      <c r="F144" s="674">
        <v>15</v>
      </c>
      <c r="G144" s="672">
        <v>14</v>
      </c>
    </row>
    <row r="145" spans="2:7" x14ac:dyDescent="0.25">
      <c r="B145" s="890" t="s">
        <v>103</v>
      </c>
      <c r="E145" s="680" t="s">
        <v>422</v>
      </c>
      <c r="F145" s="681">
        <v>69</v>
      </c>
      <c r="G145" s="682">
        <v>70</v>
      </c>
    </row>
    <row r="146" spans="2:7" x14ac:dyDescent="0.25">
      <c r="E146" s="676" t="s">
        <v>423</v>
      </c>
      <c r="F146" s="674">
        <v>48</v>
      </c>
      <c r="G146" s="672">
        <v>45</v>
      </c>
    </row>
    <row r="147" spans="2:7" x14ac:dyDescent="0.25">
      <c r="E147" s="680" t="s">
        <v>271</v>
      </c>
      <c r="F147" s="681">
        <v>12</v>
      </c>
      <c r="G147" s="682">
        <v>9</v>
      </c>
    </row>
    <row r="148" spans="2:7" x14ac:dyDescent="0.25">
      <c r="E148" s="676" t="s">
        <v>424</v>
      </c>
      <c r="F148" s="674">
        <v>12</v>
      </c>
      <c r="G148" s="672">
        <v>9</v>
      </c>
    </row>
    <row r="149" spans="2:7" x14ac:dyDescent="0.25">
      <c r="E149" s="680" t="s">
        <v>425</v>
      </c>
      <c r="F149" s="681">
        <v>288</v>
      </c>
      <c r="G149" s="682">
        <v>297</v>
      </c>
    </row>
    <row r="150" spans="2:7" x14ac:dyDescent="0.25">
      <c r="E150" s="676" t="s">
        <v>426</v>
      </c>
      <c r="F150" s="674">
        <v>47</v>
      </c>
      <c r="G150" s="672">
        <v>52</v>
      </c>
    </row>
    <row r="151" spans="2:7" x14ac:dyDescent="0.25">
      <c r="E151" s="680" t="s">
        <v>427</v>
      </c>
      <c r="F151" s="681">
        <v>194</v>
      </c>
      <c r="G151" s="682">
        <v>150</v>
      </c>
    </row>
    <row r="152" spans="2:7" x14ac:dyDescent="0.25">
      <c r="E152" s="676" t="s">
        <v>428</v>
      </c>
      <c r="F152" s="674">
        <v>173</v>
      </c>
      <c r="G152" s="672">
        <v>151</v>
      </c>
    </row>
    <row r="153" spans="2:7" x14ac:dyDescent="0.25">
      <c r="E153" s="680" t="s">
        <v>429</v>
      </c>
      <c r="F153" s="681">
        <v>3</v>
      </c>
      <c r="G153" s="682">
        <v>4</v>
      </c>
    </row>
    <row r="154" spans="2:7" x14ac:dyDescent="0.25">
      <c r="E154" s="676" t="s">
        <v>430</v>
      </c>
      <c r="F154" s="674">
        <v>8</v>
      </c>
      <c r="G154" s="672">
        <v>17</v>
      </c>
    </row>
    <row r="155" spans="2:7" ht="15.75" thickBot="1" x14ac:dyDescent="0.3">
      <c r="E155" s="677" t="s">
        <v>10</v>
      </c>
      <c r="F155" s="678">
        <f>SUM(F142:F154)</f>
        <v>958</v>
      </c>
      <c r="G155" s="679">
        <f>SUM(G142:G154)</f>
        <v>893</v>
      </c>
    </row>
    <row r="156" spans="2:7" x14ac:dyDescent="0.25">
      <c r="E156" s="41" t="s">
        <v>432</v>
      </c>
    </row>
    <row r="158" spans="2:7" ht="23.25" customHeight="1" thickBot="1" x14ac:dyDescent="0.3">
      <c r="E158" s="1093" t="s">
        <v>310</v>
      </c>
      <c r="F158" s="1093"/>
      <c r="G158" s="1093"/>
    </row>
    <row r="159" spans="2:7" x14ac:dyDescent="0.25">
      <c r="E159" s="964" t="s">
        <v>46</v>
      </c>
      <c r="F159" s="493" t="s">
        <v>47</v>
      </c>
      <c r="G159" s="497" t="s">
        <v>47</v>
      </c>
    </row>
    <row r="160" spans="2:7" ht="15.75" thickBot="1" x14ac:dyDescent="0.3">
      <c r="E160" s="981"/>
      <c r="F160" s="498">
        <v>2009</v>
      </c>
      <c r="G160" s="502">
        <v>2010</v>
      </c>
    </row>
    <row r="161" spans="2:7" x14ac:dyDescent="0.25">
      <c r="E161" s="675" t="s">
        <v>419</v>
      </c>
      <c r="F161" s="673">
        <v>267</v>
      </c>
      <c r="G161" s="671">
        <v>236</v>
      </c>
    </row>
    <row r="162" spans="2:7" x14ac:dyDescent="0.25">
      <c r="E162" s="680" t="s">
        <v>57</v>
      </c>
      <c r="F162" s="681">
        <v>61</v>
      </c>
      <c r="G162" s="682">
        <v>77</v>
      </c>
    </row>
    <row r="163" spans="2:7" x14ac:dyDescent="0.25">
      <c r="E163" s="676" t="s">
        <v>89</v>
      </c>
      <c r="F163" s="674">
        <v>0</v>
      </c>
      <c r="G163" s="672">
        <v>0</v>
      </c>
    </row>
    <row r="164" spans="2:7" ht="15.75" thickBot="1" x14ac:dyDescent="0.3">
      <c r="E164" s="677" t="s">
        <v>10</v>
      </c>
      <c r="F164" s="678">
        <f>SUM(F161:F163)</f>
        <v>328</v>
      </c>
      <c r="G164" s="679">
        <f>SUM(G161:G163)</f>
        <v>313</v>
      </c>
    </row>
    <row r="165" spans="2:7" ht="7.5" customHeight="1" thickBot="1" x14ac:dyDescent="0.3">
      <c r="E165" s="668"/>
      <c r="F165" s="669"/>
      <c r="G165" s="669"/>
    </row>
    <row r="166" spans="2:7" x14ac:dyDescent="0.25">
      <c r="E166" s="675" t="s">
        <v>89</v>
      </c>
      <c r="F166" s="673">
        <v>0</v>
      </c>
      <c r="G166" s="671">
        <v>5</v>
      </c>
    </row>
    <row r="167" spans="2:7" x14ac:dyDescent="0.25">
      <c r="E167" s="680" t="s">
        <v>54</v>
      </c>
      <c r="F167" s="681">
        <v>232</v>
      </c>
      <c r="G167" s="682">
        <v>203</v>
      </c>
    </row>
    <row r="168" spans="2:7" x14ac:dyDescent="0.25">
      <c r="E168" s="683" t="s">
        <v>55</v>
      </c>
      <c r="F168" s="684">
        <v>96</v>
      </c>
      <c r="G168" s="685">
        <v>105</v>
      </c>
    </row>
    <row r="169" spans="2:7" ht="15.75" thickBot="1" x14ac:dyDescent="0.3">
      <c r="E169" s="677" t="s">
        <v>10</v>
      </c>
      <c r="F169" s="678">
        <f>SUM(F166:F168)</f>
        <v>328</v>
      </c>
      <c r="G169" s="679">
        <f>SUM(G166:G168)</f>
        <v>313</v>
      </c>
    </row>
    <row r="170" spans="2:7" ht="7.5" customHeight="1" thickBot="1" x14ac:dyDescent="0.3">
      <c r="E170" s="668"/>
      <c r="F170" s="669"/>
      <c r="G170" s="669"/>
    </row>
    <row r="171" spans="2:7" x14ac:dyDescent="0.25">
      <c r="E171" s="675" t="s">
        <v>89</v>
      </c>
      <c r="F171" s="673">
        <v>3</v>
      </c>
      <c r="G171" s="671">
        <v>0</v>
      </c>
    </row>
    <row r="172" spans="2:7" x14ac:dyDescent="0.25">
      <c r="E172" s="680" t="s">
        <v>420</v>
      </c>
      <c r="F172" s="681">
        <v>31</v>
      </c>
      <c r="G172" s="682">
        <v>27</v>
      </c>
    </row>
    <row r="173" spans="2:7" x14ac:dyDescent="0.25">
      <c r="B173" s="890" t="s">
        <v>40</v>
      </c>
      <c r="E173" s="676" t="s">
        <v>421</v>
      </c>
      <c r="F173" s="674">
        <v>1</v>
      </c>
      <c r="G173" s="672">
        <v>4</v>
      </c>
    </row>
    <row r="174" spans="2:7" x14ac:dyDescent="0.25">
      <c r="B174" s="891" t="s">
        <v>42</v>
      </c>
      <c r="E174" s="680" t="s">
        <v>422</v>
      </c>
      <c r="F174" s="681">
        <v>76</v>
      </c>
      <c r="G174" s="682">
        <v>42</v>
      </c>
    </row>
    <row r="175" spans="2:7" x14ac:dyDescent="0.25">
      <c r="B175" s="890" t="s">
        <v>103</v>
      </c>
      <c r="E175" s="676" t="s">
        <v>423</v>
      </c>
      <c r="F175" s="674">
        <v>30</v>
      </c>
      <c r="G175" s="672">
        <v>33</v>
      </c>
    </row>
    <row r="176" spans="2:7" x14ac:dyDescent="0.25">
      <c r="E176" s="680" t="s">
        <v>271</v>
      </c>
      <c r="F176" s="681">
        <v>2</v>
      </c>
      <c r="G176" s="682">
        <v>8</v>
      </c>
    </row>
    <row r="177" spans="5:7" x14ac:dyDescent="0.25">
      <c r="E177" s="676" t="s">
        <v>424</v>
      </c>
      <c r="F177" s="674">
        <v>7</v>
      </c>
      <c r="G177" s="672">
        <v>10</v>
      </c>
    </row>
    <row r="178" spans="5:7" x14ac:dyDescent="0.25">
      <c r="E178" s="680" t="s">
        <v>425</v>
      </c>
      <c r="F178" s="681">
        <v>61</v>
      </c>
      <c r="G178" s="682">
        <v>63</v>
      </c>
    </row>
    <row r="179" spans="5:7" x14ac:dyDescent="0.25">
      <c r="E179" s="676" t="s">
        <v>426</v>
      </c>
      <c r="F179" s="674">
        <v>25</v>
      </c>
      <c r="G179" s="672">
        <v>26</v>
      </c>
    </row>
    <row r="180" spans="5:7" x14ac:dyDescent="0.25">
      <c r="E180" s="680" t="s">
        <v>427</v>
      </c>
      <c r="F180" s="681">
        <v>55</v>
      </c>
      <c r="G180" s="682">
        <v>73</v>
      </c>
    </row>
    <row r="181" spans="5:7" x14ac:dyDescent="0.25">
      <c r="E181" s="676" t="s">
        <v>428</v>
      </c>
      <c r="F181" s="674">
        <v>34</v>
      </c>
      <c r="G181" s="672">
        <v>22</v>
      </c>
    </row>
    <row r="182" spans="5:7" x14ac:dyDescent="0.25">
      <c r="E182" s="680" t="s">
        <v>429</v>
      </c>
      <c r="F182" s="681">
        <v>0</v>
      </c>
      <c r="G182" s="682">
        <v>0</v>
      </c>
    </row>
    <row r="183" spans="5:7" x14ac:dyDescent="0.25">
      <c r="E183" s="676" t="s">
        <v>430</v>
      </c>
      <c r="F183" s="674">
        <v>3</v>
      </c>
      <c r="G183" s="672">
        <v>5</v>
      </c>
    </row>
    <row r="184" spans="5:7" ht="15.75" thickBot="1" x14ac:dyDescent="0.3">
      <c r="E184" s="677" t="s">
        <v>10</v>
      </c>
      <c r="F184" s="678">
        <f>SUM(F171:F183)</f>
        <v>328</v>
      </c>
      <c r="G184" s="679">
        <f>SUM(G171:G183)</f>
        <v>313</v>
      </c>
    </row>
    <row r="185" spans="5:7" x14ac:dyDescent="0.25">
      <c r="E185" s="41" t="s">
        <v>432</v>
      </c>
    </row>
    <row r="187" spans="5:7" ht="23.25" customHeight="1" thickBot="1" x14ac:dyDescent="0.3">
      <c r="E187" s="1093" t="s">
        <v>311</v>
      </c>
      <c r="F187" s="1093"/>
      <c r="G187" s="1093"/>
    </row>
    <row r="188" spans="5:7" x14ac:dyDescent="0.25">
      <c r="E188" s="964" t="s">
        <v>46</v>
      </c>
      <c r="F188" s="493" t="s">
        <v>47</v>
      </c>
      <c r="G188" s="497" t="s">
        <v>47</v>
      </c>
    </row>
    <row r="189" spans="5:7" ht="15.75" thickBot="1" x14ac:dyDescent="0.3">
      <c r="E189" s="981"/>
      <c r="F189" s="498">
        <v>2009</v>
      </c>
      <c r="G189" s="502">
        <v>2010</v>
      </c>
    </row>
    <row r="190" spans="5:7" x14ac:dyDescent="0.25">
      <c r="E190" s="675" t="s">
        <v>419</v>
      </c>
      <c r="F190" s="673">
        <v>13</v>
      </c>
      <c r="G190" s="671">
        <v>6</v>
      </c>
    </row>
    <row r="191" spans="5:7" x14ac:dyDescent="0.25">
      <c r="E191" s="680" t="s">
        <v>57</v>
      </c>
      <c r="F191" s="681">
        <v>17</v>
      </c>
      <c r="G191" s="682">
        <v>25</v>
      </c>
    </row>
    <row r="192" spans="5:7" x14ac:dyDescent="0.25">
      <c r="E192" s="676" t="s">
        <v>89</v>
      </c>
      <c r="F192" s="674">
        <v>1</v>
      </c>
      <c r="G192" s="672">
        <v>0</v>
      </c>
    </row>
    <row r="193" spans="5:7" ht="15.75" thickBot="1" x14ac:dyDescent="0.3">
      <c r="E193" s="677" t="s">
        <v>10</v>
      </c>
      <c r="F193" s="678">
        <f>SUM(F190:F192)</f>
        <v>31</v>
      </c>
      <c r="G193" s="679">
        <f>SUM(G190:G192)</f>
        <v>31</v>
      </c>
    </row>
    <row r="194" spans="5:7" ht="7.5" customHeight="1" thickBot="1" x14ac:dyDescent="0.3">
      <c r="E194" s="668"/>
      <c r="F194" s="669"/>
      <c r="G194" s="669"/>
    </row>
    <row r="195" spans="5:7" x14ac:dyDescent="0.25">
      <c r="E195" s="675" t="s">
        <v>89</v>
      </c>
      <c r="F195" s="673">
        <v>0</v>
      </c>
      <c r="G195" s="671">
        <v>0</v>
      </c>
    </row>
    <row r="196" spans="5:7" x14ac:dyDescent="0.25">
      <c r="E196" s="680" t="s">
        <v>54</v>
      </c>
      <c r="F196" s="681">
        <v>19</v>
      </c>
      <c r="G196" s="682">
        <v>19</v>
      </c>
    </row>
    <row r="197" spans="5:7" x14ac:dyDescent="0.25">
      <c r="E197" s="683" t="s">
        <v>55</v>
      </c>
      <c r="F197" s="684">
        <v>12</v>
      </c>
      <c r="G197" s="685">
        <v>12</v>
      </c>
    </row>
    <row r="198" spans="5:7" ht="15.75" thickBot="1" x14ac:dyDescent="0.3">
      <c r="E198" s="677" t="s">
        <v>10</v>
      </c>
      <c r="F198" s="678">
        <f>SUM(F195:F197)</f>
        <v>31</v>
      </c>
      <c r="G198" s="679">
        <f>SUM(G195:G197)</f>
        <v>31</v>
      </c>
    </row>
    <row r="199" spans="5:7" ht="7.5" customHeight="1" thickBot="1" x14ac:dyDescent="0.3">
      <c r="E199" s="668"/>
      <c r="F199" s="669"/>
      <c r="G199" s="669"/>
    </row>
    <row r="200" spans="5:7" x14ac:dyDescent="0.25">
      <c r="E200" s="675" t="s">
        <v>89</v>
      </c>
      <c r="F200" s="673">
        <v>0</v>
      </c>
      <c r="G200" s="671">
        <v>0</v>
      </c>
    </row>
    <row r="201" spans="5:7" x14ac:dyDescent="0.25">
      <c r="E201" s="680" t="s">
        <v>420</v>
      </c>
      <c r="F201" s="681">
        <v>1</v>
      </c>
      <c r="G201" s="682">
        <v>2</v>
      </c>
    </row>
    <row r="202" spans="5:7" x14ac:dyDescent="0.25">
      <c r="E202" s="676" t="s">
        <v>421</v>
      </c>
      <c r="F202" s="674">
        <v>2</v>
      </c>
      <c r="G202" s="672">
        <v>0</v>
      </c>
    </row>
    <row r="203" spans="5:7" x14ac:dyDescent="0.25">
      <c r="E203" s="680" t="s">
        <v>422</v>
      </c>
      <c r="F203" s="681">
        <v>6</v>
      </c>
      <c r="G203" s="682">
        <v>7</v>
      </c>
    </row>
    <row r="204" spans="5:7" x14ac:dyDescent="0.25">
      <c r="E204" s="676" t="s">
        <v>423</v>
      </c>
      <c r="F204" s="674">
        <v>2</v>
      </c>
      <c r="G204" s="672">
        <v>1</v>
      </c>
    </row>
    <row r="205" spans="5:7" x14ac:dyDescent="0.25">
      <c r="E205" s="680" t="s">
        <v>271</v>
      </c>
      <c r="F205" s="681">
        <v>1</v>
      </c>
      <c r="G205" s="682">
        <v>0</v>
      </c>
    </row>
    <row r="206" spans="5:7" x14ac:dyDescent="0.25">
      <c r="E206" s="676" t="s">
        <v>424</v>
      </c>
      <c r="F206" s="674">
        <v>5</v>
      </c>
      <c r="G206" s="672">
        <v>5</v>
      </c>
    </row>
    <row r="207" spans="5:7" x14ac:dyDescent="0.25">
      <c r="E207" s="680" t="s">
        <v>425</v>
      </c>
      <c r="F207" s="681">
        <v>5</v>
      </c>
      <c r="G207" s="682">
        <v>5</v>
      </c>
    </row>
    <row r="208" spans="5:7" x14ac:dyDescent="0.25">
      <c r="E208" s="676" t="s">
        <v>426</v>
      </c>
      <c r="F208" s="674">
        <v>3</v>
      </c>
      <c r="G208" s="672">
        <v>3</v>
      </c>
    </row>
    <row r="209" spans="5:7" x14ac:dyDescent="0.25">
      <c r="E209" s="680" t="s">
        <v>427</v>
      </c>
      <c r="F209" s="681">
        <v>2</v>
      </c>
      <c r="G209" s="682">
        <v>3</v>
      </c>
    </row>
    <row r="210" spans="5:7" x14ac:dyDescent="0.25">
      <c r="E210" s="676" t="s">
        <v>428</v>
      </c>
      <c r="F210" s="674">
        <v>3</v>
      </c>
      <c r="G210" s="672">
        <v>1</v>
      </c>
    </row>
    <row r="211" spans="5:7" x14ac:dyDescent="0.25">
      <c r="E211" s="680" t="s">
        <v>429</v>
      </c>
      <c r="F211" s="681">
        <v>0</v>
      </c>
      <c r="G211" s="682">
        <v>0</v>
      </c>
    </row>
    <row r="212" spans="5:7" x14ac:dyDescent="0.25">
      <c r="E212" s="676" t="s">
        <v>430</v>
      </c>
      <c r="F212" s="674">
        <v>1</v>
      </c>
      <c r="G212" s="672">
        <v>4</v>
      </c>
    </row>
    <row r="213" spans="5:7" ht="15.75" thickBot="1" x14ac:dyDescent="0.3">
      <c r="E213" s="677" t="s">
        <v>10</v>
      </c>
      <c r="F213" s="678">
        <f>SUM(F200:F212)</f>
        <v>31</v>
      </c>
      <c r="G213" s="679">
        <f>SUM(G200:G212)</f>
        <v>31</v>
      </c>
    </row>
    <row r="214" spans="5:7" x14ac:dyDescent="0.25">
      <c r="E214" s="41" t="s">
        <v>432</v>
      </c>
    </row>
    <row r="216" spans="5:7" ht="23.25" customHeight="1" thickBot="1" x14ac:dyDescent="0.3">
      <c r="E216" s="1093" t="s">
        <v>312</v>
      </c>
      <c r="F216" s="1093"/>
      <c r="G216" s="1093"/>
    </row>
    <row r="217" spans="5:7" x14ac:dyDescent="0.25">
      <c r="E217" s="964" t="s">
        <v>46</v>
      </c>
      <c r="F217" s="493" t="s">
        <v>47</v>
      </c>
      <c r="G217" s="497" t="s">
        <v>47</v>
      </c>
    </row>
    <row r="218" spans="5:7" ht="15.75" thickBot="1" x14ac:dyDescent="0.3">
      <c r="E218" s="981"/>
      <c r="F218" s="498">
        <v>2009</v>
      </c>
      <c r="G218" s="502">
        <v>2010</v>
      </c>
    </row>
    <row r="219" spans="5:7" x14ac:dyDescent="0.25">
      <c r="E219" s="675" t="s">
        <v>419</v>
      </c>
      <c r="F219" s="673">
        <v>6</v>
      </c>
      <c r="G219" s="671">
        <v>8</v>
      </c>
    </row>
    <row r="220" spans="5:7" x14ac:dyDescent="0.25">
      <c r="E220" s="680" t="s">
        <v>57</v>
      </c>
      <c r="F220" s="681">
        <v>4</v>
      </c>
      <c r="G220" s="682">
        <v>9</v>
      </c>
    </row>
    <row r="221" spans="5:7" x14ac:dyDescent="0.25">
      <c r="E221" s="676" t="s">
        <v>89</v>
      </c>
      <c r="F221" s="674">
        <v>0</v>
      </c>
      <c r="G221" s="672">
        <v>0</v>
      </c>
    </row>
    <row r="222" spans="5:7" ht="15.75" thickBot="1" x14ac:dyDescent="0.3">
      <c r="E222" s="677" t="s">
        <v>10</v>
      </c>
      <c r="F222" s="678">
        <f>SUM(F219:F221)</f>
        <v>10</v>
      </c>
      <c r="G222" s="679">
        <f>SUM(G219:G221)</f>
        <v>17</v>
      </c>
    </row>
    <row r="223" spans="5:7" ht="7.5" customHeight="1" thickBot="1" x14ac:dyDescent="0.3">
      <c r="E223" s="668"/>
      <c r="F223" s="669"/>
      <c r="G223" s="669"/>
    </row>
    <row r="224" spans="5:7" x14ac:dyDescent="0.25">
      <c r="E224" s="675" t="s">
        <v>89</v>
      </c>
      <c r="F224" s="673">
        <v>0</v>
      </c>
      <c r="G224" s="671">
        <v>0</v>
      </c>
    </row>
    <row r="225" spans="2:7" x14ac:dyDescent="0.25">
      <c r="E225" s="680" t="s">
        <v>54</v>
      </c>
      <c r="F225" s="681">
        <v>8</v>
      </c>
      <c r="G225" s="682">
        <v>13</v>
      </c>
    </row>
    <row r="226" spans="2:7" x14ac:dyDescent="0.25">
      <c r="E226" s="683" t="s">
        <v>55</v>
      </c>
      <c r="F226" s="684">
        <v>2</v>
      </c>
      <c r="G226" s="685">
        <v>4</v>
      </c>
    </row>
    <row r="227" spans="2:7" ht="15.75" thickBot="1" x14ac:dyDescent="0.3">
      <c r="E227" s="677" t="s">
        <v>10</v>
      </c>
      <c r="F227" s="678">
        <f>SUM(F224:F226)</f>
        <v>10</v>
      </c>
      <c r="G227" s="679">
        <f>SUM(G224:G226)</f>
        <v>17</v>
      </c>
    </row>
    <row r="228" spans="2:7" ht="7.5" customHeight="1" thickBot="1" x14ac:dyDescent="0.3">
      <c r="E228" s="668"/>
      <c r="F228" s="669"/>
      <c r="G228" s="669"/>
    </row>
    <row r="229" spans="2:7" x14ac:dyDescent="0.25">
      <c r="E229" s="675" t="s">
        <v>89</v>
      </c>
      <c r="F229" s="673">
        <v>0</v>
      </c>
      <c r="G229" s="671">
        <v>0</v>
      </c>
    </row>
    <row r="230" spans="2:7" x14ac:dyDescent="0.25">
      <c r="E230" s="680" t="s">
        <v>420</v>
      </c>
      <c r="F230" s="681">
        <v>1</v>
      </c>
      <c r="G230" s="682">
        <v>1</v>
      </c>
    </row>
    <row r="231" spans="2:7" x14ac:dyDescent="0.25">
      <c r="E231" s="676" t="s">
        <v>421</v>
      </c>
      <c r="F231" s="674">
        <v>3</v>
      </c>
      <c r="G231" s="672">
        <v>1</v>
      </c>
    </row>
    <row r="232" spans="2:7" x14ac:dyDescent="0.25">
      <c r="E232" s="680" t="s">
        <v>422</v>
      </c>
      <c r="F232" s="681">
        <v>2</v>
      </c>
      <c r="G232" s="682">
        <v>2</v>
      </c>
    </row>
    <row r="233" spans="2:7" x14ac:dyDescent="0.25">
      <c r="E233" s="676" t="s">
        <v>423</v>
      </c>
      <c r="F233" s="674">
        <v>0</v>
      </c>
      <c r="G233" s="672">
        <v>0</v>
      </c>
    </row>
    <row r="234" spans="2:7" x14ac:dyDescent="0.25">
      <c r="E234" s="680" t="s">
        <v>271</v>
      </c>
      <c r="F234" s="681">
        <v>0</v>
      </c>
      <c r="G234" s="682">
        <v>0</v>
      </c>
    </row>
    <row r="235" spans="2:7" x14ac:dyDescent="0.25">
      <c r="B235" s="890" t="s">
        <v>40</v>
      </c>
      <c r="E235" s="676" t="s">
        <v>424</v>
      </c>
      <c r="F235" s="674">
        <v>0</v>
      </c>
      <c r="G235" s="672">
        <v>1</v>
      </c>
    </row>
    <row r="236" spans="2:7" x14ac:dyDescent="0.25">
      <c r="B236" s="891" t="s">
        <v>42</v>
      </c>
      <c r="E236" s="680" t="s">
        <v>425</v>
      </c>
      <c r="F236" s="681">
        <v>1</v>
      </c>
      <c r="G236" s="682">
        <v>2</v>
      </c>
    </row>
    <row r="237" spans="2:7" x14ac:dyDescent="0.25">
      <c r="B237" s="890" t="s">
        <v>103</v>
      </c>
      <c r="E237" s="676" t="s">
        <v>426</v>
      </c>
      <c r="F237" s="674">
        <v>2</v>
      </c>
      <c r="G237" s="672">
        <v>4</v>
      </c>
    </row>
    <row r="238" spans="2:7" x14ac:dyDescent="0.25">
      <c r="E238" s="680" t="s">
        <v>427</v>
      </c>
      <c r="F238" s="681">
        <v>0</v>
      </c>
      <c r="G238" s="682">
        <v>3</v>
      </c>
    </row>
    <row r="239" spans="2:7" x14ac:dyDescent="0.25">
      <c r="E239" s="676" t="s">
        <v>428</v>
      </c>
      <c r="F239" s="674">
        <v>1</v>
      </c>
      <c r="G239" s="672">
        <v>2</v>
      </c>
    </row>
    <row r="240" spans="2:7" x14ac:dyDescent="0.25">
      <c r="E240" s="680" t="s">
        <v>429</v>
      </c>
      <c r="F240" s="681">
        <v>0</v>
      </c>
      <c r="G240" s="682">
        <v>0</v>
      </c>
    </row>
    <row r="241" spans="5:7" x14ac:dyDescent="0.25">
      <c r="E241" s="676" t="s">
        <v>430</v>
      </c>
      <c r="F241" s="674">
        <v>0</v>
      </c>
      <c r="G241" s="672">
        <v>1</v>
      </c>
    </row>
    <row r="242" spans="5:7" ht="15.75" thickBot="1" x14ac:dyDescent="0.3">
      <c r="E242" s="677" t="s">
        <v>10</v>
      </c>
      <c r="F242" s="678">
        <f>SUM(F229:F241)</f>
        <v>10</v>
      </c>
      <c r="G242" s="679">
        <f>SUM(G229:G241)</f>
        <v>17</v>
      </c>
    </row>
    <row r="243" spans="5:7" x14ac:dyDescent="0.25">
      <c r="E243" s="41" t="s">
        <v>432</v>
      </c>
    </row>
    <row r="245" spans="5:7" ht="23.25" customHeight="1" thickBot="1" x14ac:dyDescent="0.3">
      <c r="E245" s="1093" t="s">
        <v>313</v>
      </c>
      <c r="F245" s="1093"/>
      <c r="G245" s="1093"/>
    </row>
    <row r="246" spans="5:7" x14ac:dyDescent="0.25">
      <c r="E246" s="964" t="s">
        <v>46</v>
      </c>
      <c r="F246" s="493" t="s">
        <v>47</v>
      </c>
      <c r="G246" s="497" t="s">
        <v>47</v>
      </c>
    </row>
    <row r="247" spans="5:7" ht="15.75" thickBot="1" x14ac:dyDescent="0.3">
      <c r="E247" s="981"/>
      <c r="F247" s="498">
        <v>2009</v>
      </c>
      <c r="G247" s="502">
        <v>2010</v>
      </c>
    </row>
    <row r="248" spans="5:7" x14ac:dyDescent="0.25">
      <c r="E248" s="675" t="s">
        <v>419</v>
      </c>
      <c r="F248" s="673">
        <v>862</v>
      </c>
      <c r="G248" s="671">
        <v>960</v>
      </c>
    </row>
    <row r="249" spans="5:7" x14ac:dyDescent="0.25">
      <c r="E249" s="680" t="s">
        <v>57</v>
      </c>
      <c r="F249" s="681">
        <v>62</v>
      </c>
      <c r="G249" s="682">
        <v>89</v>
      </c>
    </row>
    <row r="250" spans="5:7" x14ac:dyDescent="0.25">
      <c r="E250" s="676" t="s">
        <v>89</v>
      </c>
      <c r="F250" s="674">
        <v>2</v>
      </c>
      <c r="G250" s="672">
        <v>0</v>
      </c>
    </row>
    <row r="251" spans="5:7" ht="15.75" thickBot="1" x14ac:dyDescent="0.3">
      <c r="E251" s="677" t="s">
        <v>10</v>
      </c>
      <c r="F251" s="678">
        <f>SUM(F248:F250)</f>
        <v>926</v>
      </c>
      <c r="G251" s="679">
        <f>SUM(G248:G250)</f>
        <v>1049</v>
      </c>
    </row>
    <row r="252" spans="5:7" ht="7.5" customHeight="1" thickBot="1" x14ac:dyDescent="0.3">
      <c r="E252" s="668"/>
      <c r="F252" s="669"/>
      <c r="G252" s="669"/>
    </row>
    <row r="253" spans="5:7" x14ac:dyDescent="0.25">
      <c r="E253" s="675" t="s">
        <v>89</v>
      </c>
      <c r="F253" s="673">
        <v>3</v>
      </c>
      <c r="G253" s="671">
        <v>1</v>
      </c>
    </row>
    <row r="254" spans="5:7" x14ac:dyDescent="0.25">
      <c r="E254" s="680" t="s">
        <v>54</v>
      </c>
      <c r="F254" s="681">
        <v>647</v>
      </c>
      <c r="G254" s="682">
        <v>725</v>
      </c>
    </row>
    <row r="255" spans="5:7" x14ac:dyDescent="0.25">
      <c r="E255" s="683" t="s">
        <v>55</v>
      </c>
      <c r="F255" s="684">
        <v>276</v>
      </c>
      <c r="G255" s="685">
        <v>323</v>
      </c>
    </row>
    <row r="256" spans="5:7" ht="15.75" thickBot="1" x14ac:dyDescent="0.3">
      <c r="E256" s="677" t="s">
        <v>10</v>
      </c>
      <c r="F256" s="678">
        <f>SUM(F253:F255)</f>
        <v>926</v>
      </c>
      <c r="G256" s="679">
        <f>SUM(G253:G255)</f>
        <v>1049</v>
      </c>
    </row>
    <row r="257" spans="5:7" ht="7.5" customHeight="1" thickBot="1" x14ac:dyDescent="0.3">
      <c r="E257" s="668"/>
      <c r="F257" s="669"/>
      <c r="G257" s="669"/>
    </row>
    <row r="258" spans="5:7" x14ac:dyDescent="0.25">
      <c r="E258" s="675" t="s">
        <v>89</v>
      </c>
      <c r="F258" s="673">
        <v>4</v>
      </c>
      <c r="G258" s="671">
        <v>1</v>
      </c>
    </row>
    <row r="259" spans="5:7" x14ac:dyDescent="0.25">
      <c r="E259" s="680" t="s">
        <v>420</v>
      </c>
      <c r="F259" s="681">
        <v>90</v>
      </c>
      <c r="G259" s="682">
        <v>101</v>
      </c>
    </row>
    <row r="260" spans="5:7" x14ac:dyDescent="0.25">
      <c r="E260" s="676" t="s">
        <v>421</v>
      </c>
      <c r="F260" s="674">
        <v>14</v>
      </c>
      <c r="G260" s="672">
        <v>10</v>
      </c>
    </row>
    <row r="261" spans="5:7" x14ac:dyDescent="0.25">
      <c r="E261" s="680" t="s">
        <v>422</v>
      </c>
      <c r="F261" s="681">
        <v>89</v>
      </c>
      <c r="G261" s="682">
        <v>100</v>
      </c>
    </row>
    <row r="262" spans="5:7" x14ac:dyDescent="0.25">
      <c r="E262" s="676" t="s">
        <v>423</v>
      </c>
      <c r="F262" s="674">
        <v>60</v>
      </c>
      <c r="G262" s="672">
        <v>59</v>
      </c>
    </row>
    <row r="263" spans="5:7" x14ac:dyDescent="0.25">
      <c r="E263" s="680" t="s">
        <v>271</v>
      </c>
      <c r="F263" s="681">
        <v>9</v>
      </c>
      <c r="G263" s="682">
        <v>9</v>
      </c>
    </row>
    <row r="264" spans="5:7" x14ac:dyDescent="0.25">
      <c r="E264" s="676" t="s">
        <v>424</v>
      </c>
      <c r="F264" s="674">
        <v>15</v>
      </c>
      <c r="G264" s="672">
        <v>11</v>
      </c>
    </row>
    <row r="265" spans="5:7" x14ac:dyDescent="0.25">
      <c r="E265" s="680" t="s">
        <v>425</v>
      </c>
      <c r="F265" s="681">
        <v>273</v>
      </c>
      <c r="G265" s="682">
        <v>212</v>
      </c>
    </row>
    <row r="266" spans="5:7" x14ac:dyDescent="0.25">
      <c r="E266" s="676" t="s">
        <v>426</v>
      </c>
      <c r="F266" s="674">
        <v>44</v>
      </c>
      <c r="G266" s="672">
        <v>47</v>
      </c>
    </row>
    <row r="267" spans="5:7" x14ac:dyDescent="0.25">
      <c r="E267" s="680" t="s">
        <v>427</v>
      </c>
      <c r="F267" s="681">
        <v>197</v>
      </c>
      <c r="G267" s="682">
        <v>337</v>
      </c>
    </row>
    <row r="268" spans="5:7" x14ac:dyDescent="0.25">
      <c r="E268" s="676" t="s">
        <v>428</v>
      </c>
      <c r="F268" s="674">
        <v>119</v>
      </c>
      <c r="G268" s="672">
        <v>144</v>
      </c>
    </row>
    <row r="269" spans="5:7" x14ac:dyDescent="0.25">
      <c r="E269" s="680" t="s">
        <v>429</v>
      </c>
      <c r="F269" s="681">
        <v>1</v>
      </c>
      <c r="G269" s="682">
        <v>2</v>
      </c>
    </row>
    <row r="270" spans="5:7" x14ac:dyDescent="0.25">
      <c r="E270" s="676" t="s">
        <v>430</v>
      </c>
      <c r="F270" s="674">
        <v>11</v>
      </c>
      <c r="G270" s="672">
        <v>16</v>
      </c>
    </row>
    <row r="271" spans="5:7" ht="15.75" thickBot="1" x14ac:dyDescent="0.3">
      <c r="E271" s="677" t="s">
        <v>10</v>
      </c>
      <c r="F271" s="678">
        <f>SUM(F258:F270)</f>
        <v>926</v>
      </c>
      <c r="G271" s="679">
        <f>SUM(G258:G270)</f>
        <v>1049</v>
      </c>
    </row>
    <row r="272" spans="5:7" x14ac:dyDescent="0.25">
      <c r="E272" s="41" t="s">
        <v>432</v>
      </c>
    </row>
    <row r="274" spans="5:7" ht="23.25" customHeight="1" thickBot="1" x14ac:dyDescent="0.3">
      <c r="E274" s="1093" t="s">
        <v>433</v>
      </c>
      <c r="F274" s="1093"/>
      <c r="G274" s="1093"/>
    </row>
    <row r="275" spans="5:7" x14ac:dyDescent="0.25">
      <c r="E275" s="964" t="s">
        <v>46</v>
      </c>
      <c r="F275" s="493" t="s">
        <v>47</v>
      </c>
      <c r="G275" s="497" t="s">
        <v>47</v>
      </c>
    </row>
    <row r="276" spans="5:7" ht="15.75" thickBot="1" x14ac:dyDescent="0.3">
      <c r="E276" s="981"/>
      <c r="F276" s="498">
        <v>2009</v>
      </c>
      <c r="G276" s="502">
        <v>2010</v>
      </c>
    </row>
    <row r="277" spans="5:7" x14ac:dyDescent="0.25">
      <c r="E277" s="675" t="s">
        <v>419</v>
      </c>
      <c r="F277" s="673">
        <v>11</v>
      </c>
      <c r="G277" s="671">
        <v>10</v>
      </c>
    </row>
    <row r="278" spans="5:7" x14ac:dyDescent="0.25">
      <c r="E278" s="680" t="s">
        <v>57</v>
      </c>
      <c r="F278" s="681">
        <v>21</v>
      </c>
      <c r="G278" s="682">
        <v>19</v>
      </c>
    </row>
    <row r="279" spans="5:7" x14ac:dyDescent="0.25">
      <c r="E279" s="676" t="s">
        <v>89</v>
      </c>
      <c r="F279" s="674">
        <v>0</v>
      </c>
      <c r="G279" s="672">
        <v>0</v>
      </c>
    </row>
    <row r="280" spans="5:7" ht="15.75" thickBot="1" x14ac:dyDescent="0.3">
      <c r="E280" s="677" t="s">
        <v>10</v>
      </c>
      <c r="F280" s="678">
        <f>SUM(F277:F279)</f>
        <v>32</v>
      </c>
      <c r="G280" s="679">
        <f>SUM(G277:G279)</f>
        <v>29</v>
      </c>
    </row>
    <row r="281" spans="5:7" ht="7.5" customHeight="1" thickBot="1" x14ac:dyDescent="0.3">
      <c r="E281" s="668"/>
      <c r="F281" s="669"/>
      <c r="G281" s="669"/>
    </row>
    <row r="282" spans="5:7" x14ac:dyDescent="0.25">
      <c r="E282" s="675" t="s">
        <v>89</v>
      </c>
      <c r="F282" s="673">
        <v>0</v>
      </c>
      <c r="G282" s="671">
        <v>1</v>
      </c>
    </row>
    <row r="283" spans="5:7" x14ac:dyDescent="0.25">
      <c r="E283" s="680" t="s">
        <v>54</v>
      </c>
      <c r="F283" s="681">
        <v>22</v>
      </c>
      <c r="G283" s="682">
        <v>15</v>
      </c>
    </row>
    <row r="284" spans="5:7" x14ac:dyDescent="0.25">
      <c r="E284" s="683" t="s">
        <v>55</v>
      </c>
      <c r="F284" s="684">
        <v>10</v>
      </c>
      <c r="G284" s="685">
        <v>13</v>
      </c>
    </row>
    <row r="285" spans="5:7" ht="15.75" thickBot="1" x14ac:dyDescent="0.3">
      <c r="E285" s="677" t="s">
        <v>10</v>
      </c>
      <c r="F285" s="678">
        <f>SUM(F282:F284)</f>
        <v>32</v>
      </c>
      <c r="G285" s="679">
        <f>SUM(G282:G284)</f>
        <v>29</v>
      </c>
    </row>
    <row r="286" spans="5:7" ht="7.5" customHeight="1" thickBot="1" x14ac:dyDescent="0.3">
      <c r="E286" s="668"/>
      <c r="F286" s="669"/>
      <c r="G286" s="669"/>
    </row>
    <row r="287" spans="5:7" x14ac:dyDescent="0.25">
      <c r="E287" s="675" t="s">
        <v>89</v>
      </c>
      <c r="F287" s="673">
        <v>1</v>
      </c>
      <c r="G287" s="671">
        <v>1</v>
      </c>
    </row>
    <row r="288" spans="5:7" x14ac:dyDescent="0.25">
      <c r="E288" s="680" t="s">
        <v>420</v>
      </c>
      <c r="F288" s="681">
        <v>0</v>
      </c>
      <c r="G288" s="682">
        <v>1</v>
      </c>
    </row>
    <row r="289" spans="2:7" x14ac:dyDescent="0.25">
      <c r="E289" s="676" t="s">
        <v>421</v>
      </c>
      <c r="F289" s="674">
        <v>2</v>
      </c>
      <c r="G289" s="672">
        <v>2</v>
      </c>
    </row>
    <row r="290" spans="2:7" x14ac:dyDescent="0.25">
      <c r="E290" s="680" t="s">
        <v>422</v>
      </c>
      <c r="F290" s="681">
        <v>13</v>
      </c>
      <c r="G290" s="682">
        <v>2</v>
      </c>
    </row>
    <row r="291" spans="2:7" x14ac:dyDescent="0.25">
      <c r="E291" s="676" t="s">
        <v>423</v>
      </c>
      <c r="F291" s="674">
        <v>3</v>
      </c>
      <c r="G291" s="672">
        <v>2</v>
      </c>
    </row>
    <row r="292" spans="2:7" x14ac:dyDescent="0.25">
      <c r="E292" s="680" t="s">
        <v>271</v>
      </c>
      <c r="F292" s="681">
        <v>1</v>
      </c>
      <c r="G292" s="682">
        <v>1</v>
      </c>
    </row>
    <row r="293" spans="2:7" x14ac:dyDescent="0.25">
      <c r="B293" s="890" t="s">
        <v>40</v>
      </c>
      <c r="E293" s="676" t="s">
        <v>424</v>
      </c>
      <c r="F293" s="674">
        <v>0</v>
      </c>
      <c r="G293" s="672">
        <v>5</v>
      </c>
    </row>
    <row r="294" spans="2:7" x14ac:dyDescent="0.25">
      <c r="B294" s="891" t="s">
        <v>42</v>
      </c>
      <c r="E294" s="680" t="s">
        <v>425</v>
      </c>
      <c r="F294" s="681">
        <v>4</v>
      </c>
      <c r="G294" s="682">
        <v>3</v>
      </c>
    </row>
    <row r="295" spans="2:7" x14ac:dyDescent="0.25">
      <c r="B295" s="890" t="s">
        <v>103</v>
      </c>
      <c r="E295" s="676" t="s">
        <v>426</v>
      </c>
      <c r="F295" s="674">
        <v>8</v>
      </c>
      <c r="G295" s="672">
        <v>7</v>
      </c>
    </row>
    <row r="296" spans="2:7" x14ac:dyDescent="0.25">
      <c r="E296" s="680" t="s">
        <v>427</v>
      </c>
      <c r="F296" s="681">
        <v>0</v>
      </c>
      <c r="G296" s="682">
        <v>1</v>
      </c>
    </row>
    <row r="297" spans="2:7" x14ac:dyDescent="0.25">
      <c r="E297" s="676" t="s">
        <v>428</v>
      </c>
      <c r="F297" s="674">
        <v>0</v>
      </c>
      <c r="G297" s="672">
        <v>2</v>
      </c>
    </row>
    <row r="298" spans="2:7" x14ac:dyDescent="0.25">
      <c r="E298" s="680" t="s">
        <v>429</v>
      </c>
      <c r="F298" s="681">
        <v>0</v>
      </c>
      <c r="G298" s="682">
        <v>0</v>
      </c>
    </row>
    <row r="299" spans="2:7" x14ac:dyDescent="0.25">
      <c r="E299" s="676" t="s">
        <v>430</v>
      </c>
      <c r="F299" s="674">
        <v>0</v>
      </c>
      <c r="G299" s="672">
        <v>2</v>
      </c>
    </row>
    <row r="300" spans="2:7" ht="15.75" thickBot="1" x14ac:dyDescent="0.3">
      <c r="E300" s="677" t="s">
        <v>10</v>
      </c>
      <c r="F300" s="678">
        <f>SUM(F287:F299)</f>
        <v>32</v>
      </c>
      <c r="G300" s="679">
        <f>SUM(G287:G299)</f>
        <v>29</v>
      </c>
    </row>
    <row r="301" spans="2:7" x14ac:dyDescent="0.25">
      <c r="E301" s="41" t="s">
        <v>432</v>
      </c>
    </row>
    <row r="303" spans="2:7" ht="23.25" customHeight="1" thickBot="1" x14ac:dyDescent="0.3">
      <c r="E303" s="1093" t="s">
        <v>315</v>
      </c>
      <c r="F303" s="1093"/>
      <c r="G303" s="1093"/>
    </row>
    <row r="304" spans="2:7" x14ac:dyDescent="0.25">
      <c r="E304" s="964" t="s">
        <v>46</v>
      </c>
      <c r="F304" s="493" t="s">
        <v>47</v>
      </c>
      <c r="G304" s="497" t="s">
        <v>47</v>
      </c>
    </row>
    <row r="305" spans="5:7" ht="15.75" thickBot="1" x14ac:dyDescent="0.3">
      <c r="E305" s="981"/>
      <c r="F305" s="498">
        <v>2009</v>
      </c>
      <c r="G305" s="502">
        <v>2010</v>
      </c>
    </row>
    <row r="306" spans="5:7" x14ac:dyDescent="0.25">
      <c r="E306" s="675" t="s">
        <v>419</v>
      </c>
      <c r="F306" s="673">
        <v>55</v>
      </c>
      <c r="G306" s="671">
        <v>45</v>
      </c>
    </row>
    <row r="307" spans="5:7" x14ac:dyDescent="0.25">
      <c r="E307" s="680" t="s">
        <v>57</v>
      </c>
      <c r="F307" s="681">
        <v>6</v>
      </c>
      <c r="G307" s="682">
        <v>11</v>
      </c>
    </row>
    <row r="308" spans="5:7" x14ac:dyDescent="0.25">
      <c r="E308" s="676" t="s">
        <v>89</v>
      </c>
      <c r="F308" s="674">
        <v>4</v>
      </c>
      <c r="G308" s="672">
        <v>0</v>
      </c>
    </row>
    <row r="309" spans="5:7" ht="15.75" thickBot="1" x14ac:dyDescent="0.3">
      <c r="E309" s="677" t="s">
        <v>10</v>
      </c>
      <c r="F309" s="678">
        <f>SUM(F306:F308)</f>
        <v>65</v>
      </c>
      <c r="G309" s="679">
        <f>SUM(G306:G308)</f>
        <v>56</v>
      </c>
    </row>
    <row r="310" spans="5:7" ht="7.5" customHeight="1" thickBot="1" x14ac:dyDescent="0.3">
      <c r="E310" s="668"/>
      <c r="F310" s="669"/>
      <c r="G310" s="669"/>
    </row>
    <row r="311" spans="5:7" x14ac:dyDescent="0.25">
      <c r="E311" s="675" t="s">
        <v>89</v>
      </c>
      <c r="F311" s="673">
        <v>3</v>
      </c>
      <c r="G311" s="671">
        <v>1</v>
      </c>
    </row>
    <row r="312" spans="5:7" x14ac:dyDescent="0.25">
      <c r="E312" s="680" t="s">
        <v>54</v>
      </c>
      <c r="F312" s="681">
        <v>45</v>
      </c>
      <c r="G312" s="682">
        <v>33</v>
      </c>
    </row>
    <row r="313" spans="5:7" x14ac:dyDescent="0.25">
      <c r="E313" s="683" t="s">
        <v>55</v>
      </c>
      <c r="F313" s="684">
        <v>17</v>
      </c>
      <c r="G313" s="685">
        <v>22</v>
      </c>
    </row>
    <row r="314" spans="5:7" ht="15.75" thickBot="1" x14ac:dyDescent="0.3">
      <c r="E314" s="677" t="s">
        <v>10</v>
      </c>
      <c r="F314" s="678">
        <f>SUM(F311:F313)</f>
        <v>65</v>
      </c>
      <c r="G314" s="679">
        <f>SUM(G311:G313)</f>
        <v>56</v>
      </c>
    </row>
    <row r="315" spans="5:7" ht="7.5" customHeight="1" thickBot="1" x14ac:dyDescent="0.3">
      <c r="E315" s="668"/>
      <c r="F315" s="669"/>
      <c r="G315" s="669"/>
    </row>
    <row r="316" spans="5:7" x14ac:dyDescent="0.25">
      <c r="E316" s="675" t="s">
        <v>89</v>
      </c>
      <c r="F316" s="673">
        <v>5</v>
      </c>
      <c r="G316" s="671">
        <v>0</v>
      </c>
    </row>
    <row r="317" spans="5:7" x14ac:dyDescent="0.25">
      <c r="E317" s="680" t="s">
        <v>420</v>
      </c>
      <c r="F317" s="681">
        <v>8</v>
      </c>
      <c r="G317" s="682">
        <v>5</v>
      </c>
    </row>
    <row r="318" spans="5:7" x14ac:dyDescent="0.25">
      <c r="E318" s="676" t="s">
        <v>421</v>
      </c>
      <c r="F318" s="674">
        <v>2</v>
      </c>
      <c r="G318" s="672">
        <v>0</v>
      </c>
    </row>
    <row r="319" spans="5:7" x14ac:dyDescent="0.25">
      <c r="E319" s="680" t="s">
        <v>422</v>
      </c>
      <c r="F319" s="681">
        <v>0</v>
      </c>
      <c r="G319" s="682">
        <v>3</v>
      </c>
    </row>
    <row r="320" spans="5:7" x14ac:dyDescent="0.25">
      <c r="E320" s="676" t="s">
        <v>423</v>
      </c>
      <c r="F320" s="674">
        <v>6</v>
      </c>
      <c r="G320" s="672">
        <v>2</v>
      </c>
    </row>
    <row r="321" spans="5:7" x14ac:dyDescent="0.25">
      <c r="E321" s="680" t="s">
        <v>271</v>
      </c>
      <c r="F321" s="681">
        <v>0</v>
      </c>
      <c r="G321" s="682">
        <v>1</v>
      </c>
    </row>
    <row r="322" spans="5:7" x14ac:dyDescent="0.25">
      <c r="E322" s="676" t="s">
        <v>424</v>
      </c>
      <c r="F322" s="674">
        <v>0</v>
      </c>
      <c r="G322" s="672">
        <v>1</v>
      </c>
    </row>
    <row r="323" spans="5:7" x14ac:dyDescent="0.25">
      <c r="E323" s="680" t="s">
        <v>425</v>
      </c>
      <c r="F323" s="681">
        <v>23</v>
      </c>
      <c r="G323" s="682">
        <v>26</v>
      </c>
    </row>
    <row r="324" spans="5:7" x14ac:dyDescent="0.25">
      <c r="E324" s="676" t="s">
        <v>426</v>
      </c>
      <c r="F324" s="674">
        <v>6</v>
      </c>
      <c r="G324" s="672">
        <v>10</v>
      </c>
    </row>
    <row r="325" spans="5:7" x14ac:dyDescent="0.25">
      <c r="E325" s="680" t="s">
        <v>427</v>
      </c>
      <c r="F325" s="681">
        <v>8</v>
      </c>
      <c r="G325" s="682">
        <v>2</v>
      </c>
    </row>
    <row r="326" spans="5:7" x14ac:dyDescent="0.25">
      <c r="E326" s="676" t="s">
        <v>428</v>
      </c>
      <c r="F326" s="674">
        <v>6</v>
      </c>
      <c r="G326" s="672">
        <v>4</v>
      </c>
    </row>
    <row r="327" spans="5:7" x14ac:dyDescent="0.25">
      <c r="E327" s="680" t="s">
        <v>429</v>
      </c>
      <c r="F327" s="681">
        <v>1</v>
      </c>
      <c r="G327" s="682">
        <v>0</v>
      </c>
    </row>
    <row r="328" spans="5:7" x14ac:dyDescent="0.25">
      <c r="E328" s="676" t="s">
        <v>430</v>
      </c>
      <c r="F328" s="674">
        <v>0</v>
      </c>
      <c r="G328" s="672">
        <v>2</v>
      </c>
    </row>
    <row r="329" spans="5:7" ht="15.75" thickBot="1" x14ac:dyDescent="0.3">
      <c r="E329" s="677" t="s">
        <v>10</v>
      </c>
      <c r="F329" s="678">
        <f>SUM(F316:F328)</f>
        <v>65</v>
      </c>
      <c r="G329" s="679">
        <f>SUM(G316:G328)</f>
        <v>56</v>
      </c>
    </row>
    <row r="330" spans="5:7" x14ac:dyDescent="0.25">
      <c r="E330" s="41" t="s">
        <v>432</v>
      </c>
    </row>
    <row r="332" spans="5:7" ht="23.25" customHeight="1" thickBot="1" x14ac:dyDescent="0.3">
      <c r="E332" s="1093" t="s">
        <v>316</v>
      </c>
      <c r="F332" s="1093"/>
      <c r="G332" s="1093"/>
    </row>
    <row r="333" spans="5:7" x14ac:dyDescent="0.25">
      <c r="E333" s="964" t="s">
        <v>46</v>
      </c>
      <c r="F333" s="493" t="s">
        <v>47</v>
      </c>
      <c r="G333" s="497" t="s">
        <v>47</v>
      </c>
    </row>
    <row r="334" spans="5:7" ht="15.75" thickBot="1" x14ac:dyDescent="0.3">
      <c r="E334" s="981"/>
      <c r="F334" s="498">
        <v>2009</v>
      </c>
      <c r="G334" s="502">
        <v>2010</v>
      </c>
    </row>
    <row r="335" spans="5:7" x14ac:dyDescent="0.25">
      <c r="E335" s="675" t="s">
        <v>419</v>
      </c>
      <c r="F335" s="673">
        <v>11</v>
      </c>
      <c r="G335" s="671">
        <v>3</v>
      </c>
    </row>
    <row r="336" spans="5:7" x14ac:dyDescent="0.25">
      <c r="E336" s="680" t="s">
        <v>57</v>
      </c>
      <c r="F336" s="681">
        <v>12</v>
      </c>
      <c r="G336" s="682">
        <v>12</v>
      </c>
    </row>
    <row r="337" spans="2:7" x14ac:dyDescent="0.25">
      <c r="E337" s="676" t="s">
        <v>89</v>
      </c>
      <c r="F337" s="674">
        <v>0</v>
      </c>
      <c r="G337" s="672">
        <v>0</v>
      </c>
    </row>
    <row r="338" spans="2:7" ht="15.75" thickBot="1" x14ac:dyDescent="0.3">
      <c r="E338" s="677" t="s">
        <v>10</v>
      </c>
      <c r="F338" s="678">
        <f>SUM(F335:F337)</f>
        <v>23</v>
      </c>
      <c r="G338" s="679">
        <f>SUM(G335:G337)</f>
        <v>15</v>
      </c>
    </row>
    <row r="339" spans="2:7" ht="7.5" customHeight="1" thickBot="1" x14ac:dyDescent="0.3">
      <c r="E339" s="668"/>
      <c r="F339" s="669"/>
      <c r="G339" s="669"/>
    </row>
    <row r="340" spans="2:7" x14ac:dyDescent="0.25">
      <c r="E340" s="675" t="s">
        <v>89</v>
      </c>
      <c r="F340" s="673">
        <v>0</v>
      </c>
      <c r="G340" s="671">
        <v>0</v>
      </c>
    </row>
    <row r="341" spans="2:7" x14ac:dyDescent="0.25">
      <c r="E341" s="680" t="s">
        <v>54</v>
      </c>
      <c r="F341" s="681">
        <v>8</v>
      </c>
      <c r="G341" s="682">
        <v>8</v>
      </c>
    </row>
    <row r="342" spans="2:7" x14ac:dyDescent="0.25">
      <c r="E342" s="683" t="s">
        <v>55</v>
      </c>
      <c r="F342" s="684">
        <v>15</v>
      </c>
      <c r="G342" s="685">
        <v>7</v>
      </c>
    </row>
    <row r="343" spans="2:7" ht="15.75" thickBot="1" x14ac:dyDescent="0.3">
      <c r="E343" s="677" t="s">
        <v>10</v>
      </c>
      <c r="F343" s="678">
        <f>SUM(F340:F342)</f>
        <v>23</v>
      </c>
      <c r="G343" s="679">
        <f>SUM(G340:G342)</f>
        <v>15</v>
      </c>
    </row>
    <row r="344" spans="2:7" ht="7.5" customHeight="1" thickBot="1" x14ac:dyDescent="0.3">
      <c r="E344" s="668"/>
      <c r="F344" s="669"/>
      <c r="G344" s="669"/>
    </row>
    <row r="345" spans="2:7" x14ac:dyDescent="0.25">
      <c r="E345" s="675" t="s">
        <v>89</v>
      </c>
      <c r="F345" s="673">
        <v>0</v>
      </c>
      <c r="G345" s="671">
        <v>0</v>
      </c>
    </row>
    <row r="346" spans="2:7" x14ac:dyDescent="0.25">
      <c r="E346" s="680" t="s">
        <v>420</v>
      </c>
      <c r="F346" s="681">
        <v>1</v>
      </c>
      <c r="G346" s="682">
        <v>1</v>
      </c>
    </row>
    <row r="347" spans="2:7" x14ac:dyDescent="0.25">
      <c r="E347" s="676" t="s">
        <v>421</v>
      </c>
      <c r="F347" s="674">
        <v>2</v>
      </c>
      <c r="G347" s="672">
        <v>0</v>
      </c>
    </row>
    <row r="348" spans="2:7" x14ac:dyDescent="0.25">
      <c r="E348" s="680" t="s">
        <v>422</v>
      </c>
      <c r="F348" s="681">
        <v>5</v>
      </c>
      <c r="G348" s="682">
        <v>1</v>
      </c>
    </row>
    <row r="349" spans="2:7" x14ac:dyDescent="0.25">
      <c r="B349" s="890" t="s">
        <v>40</v>
      </c>
      <c r="E349" s="676" t="s">
        <v>423</v>
      </c>
      <c r="F349" s="674">
        <v>1</v>
      </c>
      <c r="G349" s="672">
        <v>1</v>
      </c>
    </row>
    <row r="350" spans="2:7" x14ac:dyDescent="0.25">
      <c r="B350" s="891" t="s">
        <v>42</v>
      </c>
      <c r="E350" s="680" t="s">
        <v>271</v>
      </c>
      <c r="F350" s="681">
        <v>1</v>
      </c>
      <c r="G350" s="682">
        <v>1</v>
      </c>
    </row>
    <row r="351" spans="2:7" x14ac:dyDescent="0.25">
      <c r="B351" s="890" t="s">
        <v>103</v>
      </c>
      <c r="E351" s="676" t="s">
        <v>424</v>
      </c>
      <c r="F351" s="674">
        <v>5</v>
      </c>
      <c r="G351" s="672">
        <v>1</v>
      </c>
    </row>
    <row r="352" spans="2:7" x14ac:dyDescent="0.25">
      <c r="E352" s="680" t="s">
        <v>425</v>
      </c>
      <c r="F352" s="681">
        <v>2</v>
      </c>
      <c r="G352" s="682">
        <v>2</v>
      </c>
    </row>
    <row r="353" spans="5:7" x14ac:dyDescent="0.25">
      <c r="E353" s="676" t="s">
        <v>426</v>
      </c>
      <c r="F353" s="674">
        <v>2</v>
      </c>
      <c r="G353" s="672">
        <v>2</v>
      </c>
    </row>
    <row r="354" spans="5:7" x14ac:dyDescent="0.25">
      <c r="E354" s="680" t="s">
        <v>427</v>
      </c>
      <c r="F354" s="681">
        <v>0</v>
      </c>
      <c r="G354" s="682">
        <v>2</v>
      </c>
    </row>
    <row r="355" spans="5:7" x14ac:dyDescent="0.25">
      <c r="E355" s="676" t="s">
        <v>428</v>
      </c>
      <c r="F355" s="674">
        <v>1</v>
      </c>
      <c r="G355" s="672">
        <v>0</v>
      </c>
    </row>
    <row r="356" spans="5:7" x14ac:dyDescent="0.25">
      <c r="E356" s="680" t="s">
        <v>429</v>
      </c>
      <c r="F356" s="681">
        <v>0</v>
      </c>
      <c r="G356" s="682">
        <v>0</v>
      </c>
    </row>
    <row r="357" spans="5:7" x14ac:dyDescent="0.25">
      <c r="E357" s="676" t="s">
        <v>430</v>
      </c>
      <c r="F357" s="674">
        <v>3</v>
      </c>
      <c r="G357" s="672">
        <v>4</v>
      </c>
    </row>
    <row r="358" spans="5:7" ht="15.75" thickBot="1" x14ac:dyDescent="0.3">
      <c r="E358" s="677" t="s">
        <v>10</v>
      </c>
      <c r="F358" s="678">
        <f>SUM(F345:F357)</f>
        <v>23</v>
      </c>
      <c r="G358" s="679">
        <f>SUM(G345:G357)</f>
        <v>15</v>
      </c>
    </row>
    <row r="359" spans="5:7" x14ac:dyDescent="0.25">
      <c r="E359" s="41" t="s">
        <v>432</v>
      </c>
    </row>
    <row r="361" spans="5:7" ht="23.25" customHeight="1" thickBot="1" x14ac:dyDescent="0.3">
      <c r="E361" s="1093" t="s">
        <v>317</v>
      </c>
      <c r="F361" s="1093"/>
      <c r="G361" s="1093"/>
    </row>
    <row r="362" spans="5:7" x14ac:dyDescent="0.25">
      <c r="E362" s="964" t="s">
        <v>46</v>
      </c>
      <c r="F362" s="493" t="s">
        <v>47</v>
      </c>
      <c r="G362" s="497" t="s">
        <v>47</v>
      </c>
    </row>
    <row r="363" spans="5:7" ht="15.75" thickBot="1" x14ac:dyDescent="0.3">
      <c r="E363" s="981"/>
      <c r="F363" s="498">
        <v>2009</v>
      </c>
      <c r="G363" s="502">
        <v>2010</v>
      </c>
    </row>
    <row r="364" spans="5:7" x14ac:dyDescent="0.25">
      <c r="E364" s="675" t="s">
        <v>419</v>
      </c>
      <c r="F364" s="673">
        <v>146</v>
      </c>
      <c r="G364" s="671">
        <v>137</v>
      </c>
    </row>
    <row r="365" spans="5:7" x14ac:dyDescent="0.25">
      <c r="E365" s="680" t="s">
        <v>57</v>
      </c>
      <c r="F365" s="681">
        <v>61</v>
      </c>
      <c r="G365" s="682">
        <v>58</v>
      </c>
    </row>
    <row r="366" spans="5:7" x14ac:dyDescent="0.25">
      <c r="E366" s="676" t="s">
        <v>89</v>
      </c>
      <c r="F366" s="674">
        <v>0</v>
      </c>
      <c r="G366" s="672">
        <v>1</v>
      </c>
    </row>
    <row r="367" spans="5:7" ht="15.75" thickBot="1" x14ac:dyDescent="0.3">
      <c r="E367" s="677" t="s">
        <v>10</v>
      </c>
      <c r="F367" s="678">
        <f>SUM(F364:F366)</f>
        <v>207</v>
      </c>
      <c r="G367" s="679">
        <f>SUM(G364:G366)</f>
        <v>196</v>
      </c>
    </row>
    <row r="368" spans="5:7" ht="7.5" customHeight="1" thickBot="1" x14ac:dyDescent="0.3">
      <c r="E368" s="668"/>
      <c r="F368" s="669"/>
      <c r="G368" s="669"/>
    </row>
    <row r="369" spans="5:7" x14ac:dyDescent="0.25">
      <c r="E369" s="675" t="s">
        <v>89</v>
      </c>
      <c r="F369" s="673">
        <v>0</v>
      </c>
      <c r="G369" s="671">
        <v>0</v>
      </c>
    </row>
    <row r="370" spans="5:7" x14ac:dyDescent="0.25">
      <c r="E370" s="680" t="s">
        <v>54</v>
      </c>
      <c r="F370" s="681">
        <v>128</v>
      </c>
      <c r="G370" s="682">
        <v>123</v>
      </c>
    </row>
    <row r="371" spans="5:7" x14ac:dyDescent="0.25">
      <c r="E371" s="683" t="s">
        <v>55</v>
      </c>
      <c r="F371" s="684">
        <v>79</v>
      </c>
      <c r="G371" s="685">
        <v>73</v>
      </c>
    </row>
    <row r="372" spans="5:7" ht="15.75" thickBot="1" x14ac:dyDescent="0.3">
      <c r="E372" s="677" t="s">
        <v>10</v>
      </c>
      <c r="F372" s="678">
        <f>SUM(F369:F371)</f>
        <v>207</v>
      </c>
      <c r="G372" s="679">
        <f>SUM(G369:G371)</f>
        <v>196</v>
      </c>
    </row>
    <row r="373" spans="5:7" ht="7.5" customHeight="1" thickBot="1" x14ac:dyDescent="0.3">
      <c r="E373" s="668"/>
      <c r="F373" s="669"/>
      <c r="G373" s="669"/>
    </row>
    <row r="374" spans="5:7" x14ac:dyDescent="0.25">
      <c r="E374" s="675" t="s">
        <v>89</v>
      </c>
      <c r="F374" s="673">
        <v>0</v>
      </c>
      <c r="G374" s="671">
        <v>0</v>
      </c>
    </row>
    <row r="375" spans="5:7" x14ac:dyDescent="0.25">
      <c r="E375" s="680" t="s">
        <v>420</v>
      </c>
      <c r="F375" s="681">
        <v>16</v>
      </c>
      <c r="G375" s="682">
        <v>10</v>
      </c>
    </row>
    <row r="376" spans="5:7" x14ac:dyDescent="0.25">
      <c r="E376" s="676" t="s">
        <v>421</v>
      </c>
      <c r="F376" s="674">
        <v>2</v>
      </c>
      <c r="G376" s="672">
        <v>2</v>
      </c>
    </row>
    <row r="377" spans="5:7" x14ac:dyDescent="0.25">
      <c r="E377" s="680" t="s">
        <v>422</v>
      </c>
      <c r="F377" s="681">
        <v>31</v>
      </c>
      <c r="G377" s="682">
        <v>25</v>
      </c>
    </row>
    <row r="378" spans="5:7" x14ac:dyDescent="0.25">
      <c r="E378" s="676" t="s">
        <v>423</v>
      </c>
      <c r="F378" s="674">
        <v>7</v>
      </c>
      <c r="G378" s="672">
        <v>3</v>
      </c>
    </row>
    <row r="379" spans="5:7" x14ac:dyDescent="0.25">
      <c r="E379" s="680" t="s">
        <v>271</v>
      </c>
      <c r="F379" s="681">
        <v>3</v>
      </c>
      <c r="G379" s="682">
        <v>5</v>
      </c>
    </row>
    <row r="380" spans="5:7" x14ac:dyDescent="0.25">
      <c r="E380" s="676" t="s">
        <v>424</v>
      </c>
      <c r="F380" s="674">
        <v>5</v>
      </c>
      <c r="G380" s="672">
        <v>12</v>
      </c>
    </row>
    <row r="381" spans="5:7" x14ac:dyDescent="0.25">
      <c r="E381" s="680" t="s">
        <v>425</v>
      </c>
      <c r="F381" s="681">
        <v>81</v>
      </c>
      <c r="G381" s="682">
        <v>63</v>
      </c>
    </row>
    <row r="382" spans="5:7" x14ac:dyDescent="0.25">
      <c r="E382" s="676" t="s">
        <v>426</v>
      </c>
      <c r="F382" s="674">
        <v>17</v>
      </c>
      <c r="G382" s="672">
        <v>11</v>
      </c>
    </row>
    <row r="383" spans="5:7" x14ac:dyDescent="0.25">
      <c r="E383" s="680" t="s">
        <v>427</v>
      </c>
      <c r="F383" s="681">
        <v>6</v>
      </c>
      <c r="G383" s="682">
        <v>37</v>
      </c>
    </row>
    <row r="384" spans="5:7" x14ac:dyDescent="0.25">
      <c r="E384" s="676" t="s">
        <v>428</v>
      </c>
      <c r="F384" s="674">
        <v>30</v>
      </c>
      <c r="G384" s="672">
        <v>20</v>
      </c>
    </row>
    <row r="385" spans="5:7" x14ac:dyDescent="0.25">
      <c r="E385" s="680" t="s">
        <v>429</v>
      </c>
      <c r="F385" s="681">
        <v>1</v>
      </c>
      <c r="G385" s="682">
        <v>0</v>
      </c>
    </row>
    <row r="386" spans="5:7" x14ac:dyDescent="0.25">
      <c r="E386" s="676" t="s">
        <v>430</v>
      </c>
      <c r="F386" s="674">
        <v>8</v>
      </c>
      <c r="G386" s="672">
        <v>8</v>
      </c>
    </row>
    <row r="387" spans="5:7" ht="15.75" thickBot="1" x14ac:dyDescent="0.3">
      <c r="E387" s="677" t="s">
        <v>10</v>
      </c>
      <c r="F387" s="678">
        <f>SUM(F374:F386)</f>
        <v>207</v>
      </c>
      <c r="G387" s="679">
        <f>SUM(G374:G386)</f>
        <v>196</v>
      </c>
    </row>
    <row r="388" spans="5:7" x14ac:dyDescent="0.25">
      <c r="E388" s="41" t="s">
        <v>432</v>
      </c>
    </row>
    <row r="390" spans="5:7" ht="23.25" customHeight="1" thickBot="1" x14ac:dyDescent="0.3">
      <c r="E390" s="1093" t="s">
        <v>318</v>
      </c>
      <c r="F390" s="1093"/>
      <c r="G390" s="1093"/>
    </row>
    <row r="391" spans="5:7" x14ac:dyDescent="0.25">
      <c r="E391" s="964" t="s">
        <v>46</v>
      </c>
      <c r="F391" s="493" t="s">
        <v>47</v>
      </c>
      <c r="G391" s="497" t="s">
        <v>47</v>
      </c>
    </row>
    <row r="392" spans="5:7" ht="15.75" thickBot="1" x14ac:dyDescent="0.3">
      <c r="E392" s="981"/>
      <c r="F392" s="498">
        <v>2009</v>
      </c>
      <c r="G392" s="502">
        <v>2010</v>
      </c>
    </row>
    <row r="393" spans="5:7" x14ac:dyDescent="0.25">
      <c r="E393" s="675" t="s">
        <v>419</v>
      </c>
      <c r="F393" s="673">
        <v>24</v>
      </c>
      <c r="G393" s="671">
        <v>16</v>
      </c>
    </row>
    <row r="394" spans="5:7" x14ac:dyDescent="0.25">
      <c r="E394" s="680" t="s">
        <v>57</v>
      </c>
      <c r="F394" s="681">
        <v>10</v>
      </c>
      <c r="G394" s="682">
        <v>24</v>
      </c>
    </row>
    <row r="395" spans="5:7" x14ac:dyDescent="0.25">
      <c r="E395" s="676" t="s">
        <v>89</v>
      </c>
      <c r="F395" s="674">
        <v>0</v>
      </c>
      <c r="G395" s="672">
        <v>0</v>
      </c>
    </row>
    <row r="396" spans="5:7" ht="15.75" thickBot="1" x14ac:dyDescent="0.3">
      <c r="E396" s="677" t="s">
        <v>10</v>
      </c>
      <c r="F396" s="678">
        <f>SUM(F393:F395)</f>
        <v>34</v>
      </c>
      <c r="G396" s="679">
        <f>SUM(G393:G395)</f>
        <v>40</v>
      </c>
    </row>
    <row r="397" spans="5:7" ht="7.5" customHeight="1" thickBot="1" x14ac:dyDescent="0.3">
      <c r="E397" s="668"/>
      <c r="F397" s="669"/>
      <c r="G397" s="669"/>
    </row>
    <row r="398" spans="5:7" x14ac:dyDescent="0.25">
      <c r="E398" s="675" t="s">
        <v>89</v>
      </c>
      <c r="F398" s="673">
        <v>0</v>
      </c>
      <c r="G398" s="671">
        <v>0</v>
      </c>
    </row>
    <row r="399" spans="5:7" x14ac:dyDescent="0.25">
      <c r="E399" s="680" t="s">
        <v>54</v>
      </c>
      <c r="F399" s="681">
        <v>16</v>
      </c>
      <c r="G399" s="682">
        <v>26</v>
      </c>
    </row>
    <row r="400" spans="5:7" x14ac:dyDescent="0.25">
      <c r="E400" s="683" t="s">
        <v>55</v>
      </c>
      <c r="F400" s="684">
        <v>18</v>
      </c>
      <c r="G400" s="685">
        <v>14</v>
      </c>
    </row>
    <row r="401" spans="5:7" ht="15.75" thickBot="1" x14ac:dyDescent="0.3">
      <c r="E401" s="677" t="s">
        <v>10</v>
      </c>
      <c r="F401" s="678">
        <f>SUM(F398:F400)</f>
        <v>34</v>
      </c>
      <c r="G401" s="679">
        <f>SUM(G398:G400)</f>
        <v>40</v>
      </c>
    </row>
    <row r="402" spans="5:7" ht="7.5" customHeight="1" thickBot="1" x14ac:dyDescent="0.3">
      <c r="E402" s="668"/>
      <c r="F402" s="669"/>
      <c r="G402" s="669"/>
    </row>
    <row r="403" spans="5:7" x14ac:dyDescent="0.25">
      <c r="E403" s="675" t="s">
        <v>89</v>
      </c>
      <c r="F403" s="673">
        <v>0</v>
      </c>
      <c r="G403" s="671">
        <v>0</v>
      </c>
    </row>
    <row r="404" spans="5:7" x14ac:dyDescent="0.25">
      <c r="E404" s="680" t="s">
        <v>420</v>
      </c>
      <c r="F404" s="681">
        <v>2</v>
      </c>
      <c r="G404" s="682">
        <v>2</v>
      </c>
    </row>
    <row r="405" spans="5:7" x14ac:dyDescent="0.25">
      <c r="E405" s="676" t="s">
        <v>421</v>
      </c>
      <c r="F405" s="674">
        <v>1</v>
      </c>
      <c r="G405" s="672">
        <v>3</v>
      </c>
    </row>
    <row r="406" spans="5:7" x14ac:dyDescent="0.25">
      <c r="E406" s="680" t="s">
        <v>422</v>
      </c>
      <c r="F406" s="681">
        <v>12</v>
      </c>
      <c r="G406" s="682">
        <v>10</v>
      </c>
    </row>
    <row r="407" spans="5:7" x14ac:dyDescent="0.25">
      <c r="E407" s="676" t="s">
        <v>423</v>
      </c>
      <c r="F407" s="674">
        <v>2</v>
      </c>
      <c r="G407" s="672">
        <v>3</v>
      </c>
    </row>
    <row r="408" spans="5:7" x14ac:dyDescent="0.25">
      <c r="E408" s="680" t="s">
        <v>271</v>
      </c>
      <c r="F408" s="681">
        <v>1</v>
      </c>
      <c r="G408" s="682">
        <v>0</v>
      </c>
    </row>
    <row r="409" spans="5:7" x14ac:dyDescent="0.25">
      <c r="E409" s="676" t="s">
        <v>424</v>
      </c>
      <c r="F409" s="674">
        <v>5</v>
      </c>
      <c r="G409" s="672">
        <v>5</v>
      </c>
    </row>
    <row r="410" spans="5:7" x14ac:dyDescent="0.25">
      <c r="E410" s="680" t="s">
        <v>425</v>
      </c>
      <c r="F410" s="681">
        <v>7</v>
      </c>
      <c r="G410" s="682">
        <v>5</v>
      </c>
    </row>
    <row r="411" spans="5:7" x14ac:dyDescent="0.25">
      <c r="E411" s="676" t="s">
        <v>426</v>
      </c>
      <c r="F411" s="674">
        <v>0</v>
      </c>
      <c r="G411" s="672">
        <v>1</v>
      </c>
    </row>
    <row r="412" spans="5:7" x14ac:dyDescent="0.25">
      <c r="E412" s="680" t="s">
        <v>427</v>
      </c>
      <c r="F412" s="681">
        <v>1</v>
      </c>
      <c r="G412" s="682">
        <v>3</v>
      </c>
    </row>
    <row r="413" spans="5:7" x14ac:dyDescent="0.25">
      <c r="E413" s="676" t="s">
        <v>428</v>
      </c>
      <c r="F413" s="674">
        <v>2</v>
      </c>
      <c r="G413" s="672">
        <v>2</v>
      </c>
    </row>
    <row r="414" spans="5:7" x14ac:dyDescent="0.25">
      <c r="E414" s="680" t="s">
        <v>429</v>
      </c>
      <c r="F414" s="681">
        <v>0</v>
      </c>
      <c r="G414" s="682">
        <v>0</v>
      </c>
    </row>
    <row r="415" spans="5:7" x14ac:dyDescent="0.25">
      <c r="E415" s="676" t="s">
        <v>430</v>
      </c>
      <c r="F415" s="674">
        <v>1</v>
      </c>
      <c r="G415" s="672">
        <v>6</v>
      </c>
    </row>
    <row r="416" spans="5:7" ht="15.75" thickBot="1" x14ac:dyDescent="0.3">
      <c r="E416" s="677" t="s">
        <v>10</v>
      </c>
      <c r="F416" s="678">
        <f>SUM(F403:F415)</f>
        <v>34</v>
      </c>
      <c r="G416" s="679">
        <f>SUM(G403:G415)</f>
        <v>40</v>
      </c>
    </row>
    <row r="417" spans="5:7" x14ac:dyDescent="0.25">
      <c r="E417" s="41" t="s">
        <v>432</v>
      </c>
    </row>
    <row r="419" spans="5:7" ht="23.25" customHeight="1" thickBot="1" x14ac:dyDescent="0.3">
      <c r="E419" s="1093" t="s">
        <v>319</v>
      </c>
      <c r="F419" s="1093"/>
      <c r="G419" s="1093"/>
    </row>
    <row r="420" spans="5:7" x14ac:dyDescent="0.25">
      <c r="E420" s="964" t="s">
        <v>46</v>
      </c>
      <c r="F420" s="493" t="s">
        <v>47</v>
      </c>
      <c r="G420" s="497" t="s">
        <v>47</v>
      </c>
    </row>
    <row r="421" spans="5:7" ht="15.75" thickBot="1" x14ac:dyDescent="0.3">
      <c r="E421" s="981"/>
      <c r="F421" s="498">
        <v>2009</v>
      </c>
      <c r="G421" s="502">
        <v>2010</v>
      </c>
    </row>
    <row r="422" spans="5:7" x14ac:dyDescent="0.25">
      <c r="E422" s="675" t="s">
        <v>419</v>
      </c>
      <c r="F422" s="673">
        <v>185</v>
      </c>
      <c r="G422" s="671">
        <v>147</v>
      </c>
    </row>
    <row r="423" spans="5:7" x14ac:dyDescent="0.25">
      <c r="E423" s="680" t="s">
        <v>57</v>
      </c>
      <c r="F423" s="681">
        <v>77</v>
      </c>
      <c r="G423" s="682">
        <v>73</v>
      </c>
    </row>
    <row r="424" spans="5:7" x14ac:dyDescent="0.25">
      <c r="E424" s="676" t="s">
        <v>89</v>
      </c>
      <c r="F424" s="674">
        <v>3</v>
      </c>
      <c r="G424" s="672">
        <v>1</v>
      </c>
    </row>
    <row r="425" spans="5:7" ht="15.75" thickBot="1" x14ac:dyDescent="0.3">
      <c r="E425" s="677" t="s">
        <v>10</v>
      </c>
      <c r="F425" s="678">
        <f>SUM(F422:F424)</f>
        <v>265</v>
      </c>
      <c r="G425" s="679">
        <f>SUM(G422:G424)</f>
        <v>221</v>
      </c>
    </row>
    <row r="426" spans="5:7" ht="7.5" customHeight="1" thickBot="1" x14ac:dyDescent="0.3">
      <c r="E426" s="668"/>
      <c r="F426" s="669"/>
      <c r="G426" s="669"/>
    </row>
    <row r="427" spans="5:7" x14ac:dyDescent="0.25">
      <c r="E427" s="675" t="s">
        <v>89</v>
      </c>
      <c r="F427" s="673">
        <v>2</v>
      </c>
      <c r="G427" s="671">
        <v>0</v>
      </c>
    </row>
    <row r="428" spans="5:7" x14ac:dyDescent="0.25">
      <c r="E428" s="680" t="s">
        <v>54</v>
      </c>
      <c r="F428" s="681">
        <v>192</v>
      </c>
      <c r="G428" s="682">
        <v>145</v>
      </c>
    </row>
    <row r="429" spans="5:7" x14ac:dyDescent="0.25">
      <c r="E429" s="683" t="s">
        <v>55</v>
      </c>
      <c r="F429" s="684">
        <v>71</v>
      </c>
      <c r="G429" s="685">
        <v>76</v>
      </c>
    </row>
    <row r="430" spans="5:7" ht="15.75" thickBot="1" x14ac:dyDescent="0.3">
      <c r="E430" s="677" t="s">
        <v>10</v>
      </c>
      <c r="F430" s="678">
        <f>SUM(F427:F429)</f>
        <v>265</v>
      </c>
      <c r="G430" s="679">
        <f>SUM(G427:G429)</f>
        <v>221</v>
      </c>
    </row>
    <row r="431" spans="5:7" ht="7.5" customHeight="1" thickBot="1" x14ac:dyDescent="0.3">
      <c r="E431" s="668"/>
      <c r="F431" s="669"/>
      <c r="G431" s="669"/>
    </row>
    <row r="432" spans="5:7" x14ac:dyDescent="0.25">
      <c r="E432" s="675" t="s">
        <v>89</v>
      </c>
      <c r="F432" s="673">
        <v>6</v>
      </c>
      <c r="G432" s="671">
        <v>0</v>
      </c>
    </row>
    <row r="433" spans="2:7" x14ac:dyDescent="0.25">
      <c r="E433" s="680" t="s">
        <v>420</v>
      </c>
      <c r="F433" s="681">
        <v>28</v>
      </c>
      <c r="G433" s="682">
        <v>16</v>
      </c>
    </row>
    <row r="434" spans="2:7" x14ac:dyDescent="0.25">
      <c r="E434" s="676" t="s">
        <v>421</v>
      </c>
      <c r="F434" s="674">
        <v>12</v>
      </c>
      <c r="G434" s="672">
        <v>7</v>
      </c>
    </row>
    <row r="435" spans="2:7" x14ac:dyDescent="0.25">
      <c r="B435" s="890" t="s">
        <v>40</v>
      </c>
      <c r="E435" s="680" t="s">
        <v>422</v>
      </c>
      <c r="F435" s="681">
        <v>33</v>
      </c>
      <c r="G435" s="682">
        <v>32</v>
      </c>
    </row>
    <row r="436" spans="2:7" x14ac:dyDescent="0.25">
      <c r="B436" s="891" t="s">
        <v>42</v>
      </c>
      <c r="E436" s="676" t="s">
        <v>423</v>
      </c>
      <c r="F436" s="674">
        <v>20</v>
      </c>
      <c r="G436" s="672">
        <v>20</v>
      </c>
    </row>
    <row r="437" spans="2:7" x14ac:dyDescent="0.25">
      <c r="B437" s="890" t="s">
        <v>103</v>
      </c>
      <c r="E437" s="680" t="s">
        <v>271</v>
      </c>
      <c r="F437" s="681">
        <v>4</v>
      </c>
      <c r="G437" s="682">
        <v>1</v>
      </c>
    </row>
    <row r="438" spans="2:7" x14ac:dyDescent="0.25">
      <c r="E438" s="676" t="s">
        <v>424</v>
      </c>
      <c r="F438" s="674">
        <v>10</v>
      </c>
      <c r="G438" s="672">
        <v>14</v>
      </c>
    </row>
    <row r="439" spans="2:7" x14ac:dyDescent="0.25">
      <c r="E439" s="680" t="s">
        <v>425</v>
      </c>
      <c r="F439" s="681">
        <v>39</v>
      </c>
      <c r="G439" s="682">
        <v>29</v>
      </c>
    </row>
    <row r="440" spans="2:7" x14ac:dyDescent="0.25">
      <c r="E440" s="676" t="s">
        <v>426</v>
      </c>
      <c r="F440" s="674">
        <v>9</v>
      </c>
      <c r="G440" s="672">
        <v>13</v>
      </c>
    </row>
    <row r="441" spans="2:7" x14ac:dyDescent="0.25">
      <c r="E441" s="680" t="s">
        <v>427</v>
      </c>
      <c r="F441" s="681">
        <v>60</v>
      </c>
      <c r="G441" s="682">
        <v>52</v>
      </c>
    </row>
    <row r="442" spans="2:7" x14ac:dyDescent="0.25">
      <c r="E442" s="676" t="s">
        <v>428</v>
      </c>
      <c r="F442" s="674">
        <v>26</v>
      </c>
      <c r="G442" s="672">
        <v>25</v>
      </c>
    </row>
    <row r="443" spans="2:7" x14ac:dyDescent="0.25">
      <c r="E443" s="680" t="s">
        <v>429</v>
      </c>
      <c r="F443" s="681">
        <v>1</v>
      </c>
      <c r="G443" s="682">
        <v>1</v>
      </c>
    </row>
    <row r="444" spans="2:7" x14ac:dyDescent="0.25">
      <c r="E444" s="676" t="s">
        <v>430</v>
      </c>
      <c r="F444" s="674">
        <v>17</v>
      </c>
      <c r="G444" s="672">
        <v>11</v>
      </c>
    </row>
    <row r="445" spans="2:7" ht="15.75" thickBot="1" x14ac:dyDescent="0.3">
      <c r="E445" s="677" t="s">
        <v>10</v>
      </c>
      <c r="F445" s="678">
        <f>SUM(F432:F444)</f>
        <v>265</v>
      </c>
      <c r="G445" s="679">
        <f>SUM(G432:G444)</f>
        <v>221</v>
      </c>
    </row>
    <row r="446" spans="2:7" x14ac:dyDescent="0.25">
      <c r="E446" s="41" t="s">
        <v>432</v>
      </c>
    </row>
    <row r="448" spans="2:7" ht="23.25" customHeight="1" thickBot="1" x14ac:dyDescent="0.3">
      <c r="E448" s="1093" t="s">
        <v>320</v>
      </c>
      <c r="F448" s="1093"/>
      <c r="G448" s="1093"/>
    </row>
    <row r="449" spans="5:7" x14ac:dyDescent="0.25">
      <c r="E449" s="964" t="s">
        <v>46</v>
      </c>
      <c r="F449" s="493" t="s">
        <v>47</v>
      </c>
      <c r="G449" s="497" t="s">
        <v>47</v>
      </c>
    </row>
    <row r="450" spans="5:7" ht="15.75" thickBot="1" x14ac:dyDescent="0.3">
      <c r="E450" s="981"/>
      <c r="F450" s="498">
        <v>2009</v>
      </c>
      <c r="G450" s="502">
        <v>2010</v>
      </c>
    </row>
    <row r="451" spans="5:7" x14ac:dyDescent="0.25">
      <c r="E451" s="675" t="s">
        <v>419</v>
      </c>
      <c r="F451" s="673">
        <v>18</v>
      </c>
      <c r="G451" s="671">
        <v>27</v>
      </c>
    </row>
    <row r="452" spans="5:7" x14ac:dyDescent="0.25">
      <c r="E452" s="680" t="s">
        <v>57</v>
      </c>
      <c r="F452" s="681">
        <v>25</v>
      </c>
      <c r="G452" s="682">
        <v>38</v>
      </c>
    </row>
    <row r="453" spans="5:7" x14ac:dyDescent="0.25">
      <c r="E453" s="676" t="s">
        <v>89</v>
      </c>
      <c r="F453" s="674">
        <v>2</v>
      </c>
      <c r="G453" s="672">
        <v>0</v>
      </c>
    </row>
    <row r="454" spans="5:7" ht="15.75" thickBot="1" x14ac:dyDescent="0.3">
      <c r="E454" s="677" t="s">
        <v>10</v>
      </c>
      <c r="F454" s="678">
        <f>SUM(F451:F453)</f>
        <v>45</v>
      </c>
      <c r="G454" s="679">
        <f>SUM(G451:G453)</f>
        <v>65</v>
      </c>
    </row>
    <row r="455" spans="5:7" ht="7.5" customHeight="1" thickBot="1" x14ac:dyDescent="0.3">
      <c r="E455" s="668"/>
      <c r="F455" s="669"/>
      <c r="G455" s="669"/>
    </row>
    <row r="456" spans="5:7" x14ac:dyDescent="0.25">
      <c r="E456" s="675" t="s">
        <v>89</v>
      </c>
      <c r="F456" s="673">
        <v>30</v>
      </c>
      <c r="G456" s="671">
        <v>0</v>
      </c>
    </row>
    <row r="457" spans="5:7" x14ac:dyDescent="0.25">
      <c r="E457" s="680" t="s">
        <v>54</v>
      </c>
      <c r="F457" s="681">
        <v>12</v>
      </c>
      <c r="G457" s="682">
        <v>41</v>
      </c>
    </row>
    <row r="458" spans="5:7" x14ac:dyDescent="0.25">
      <c r="E458" s="683" t="s">
        <v>55</v>
      </c>
      <c r="F458" s="684">
        <v>3</v>
      </c>
      <c r="G458" s="685">
        <v>24</v>
      </c>
    </row>
    <row r="459" spans="5:7" ht="15.75" thickBot="1" x14ac:dyDescent="0.3">
      <c r="E459" s="677" t="s">
        <v>10</v>
      </c>
      <c r="F459" s="678">
        <f>SUM(F456:F458)</f>
        <v>45</v>
      </c>
      <c r="G459" s="679">
        <f>SUM(G456:G458)</f>
        <v>65</v>
      </c>
    </row>
    <row r="460" spans="5:7" ht="7.5" customHeight="1" thickBot="1" x14ac:dyDescent="0.3">
      <c r="E460" s="668"/>
      <c r="F460" s="669"/>
      <c r="G460" s="669"/>
    </row>
    <row r="461" spans="5:7" x14ac:dyDescent="0.25">
      <c r="E461" s="675" t="s">
        <v>89</v>
      </c>
      <c r="F461" s="673">
        <v>0</v>
      </c>
      <c r="G461" s="671">
        <v>1</v>
      </c>
    </row>
    <row r="462" spans="5:7" x14ac:dyDescent="0.25">
      <c r="E462" s="680" t="s">
        <v>420</v>
      </c>
      <c r="F462" s="681">
        <v>2</v>
      </c>
      <c r="G462" s="682">
        <v>3</v>
      </c>
    </row>
    <row r="463" spans="5:7" x14ac:dyDescent="0.25">
      <c r="E463" s="676" t="s">
        <v>421</v>
      </c>
      <c r="F463" s="674">
        <v>3</v>
      </c>
      <c r="G463" s="672">
        <v>1</v>
      </c>
    </row>
    <row r="464" spans="5:7" x14ac:dyDescent="0.25">
      <c r="E464" s="680" t="s">
        <v>422</v>
      </c>
      <c r="F464" s="681">
        <v>12</v>
      </c>
      <c r="G464" s="682">
        <v>21</v>
      </c>
    </row>
    <row r="465" spans="5:7" x14ac:dyDescent="0.25">
      <c r="E465" s="676" t="s">
        <v>423</v>
      </c>
      <c r="F465" s="674">
        <v>0</v>
      </c>
      <c r="G465" s="672">
        <v>2</v>
      </c>
    </row>
    <row r="466" spans="5:7" x14ac:dyDescent="0.25">
      <c r="E466" s="680" t="s">
        <v>271</v>
      </c>
      <c r="F466" s="681">
        <v>1</v>
      </c>
      <c r="G466" s="682">
        <v>1</v>
      </c>
    </row>
    <row r="467" spans="5:7" x14ac:dyDescent="0.25">
      <c r="E467" s="676" t="s">
        <v>424</v>
      </c>
      <c r="F467" s="674">
        <v>5</v>
      </c>
      <c r="G467" s="672">
        <v>6</v>
      </c>
    </row>
    <row r="468" spans="5:7" x14ac:dyDescent="0.25">
      <c r="E468" s="680" t="s">
        <v>425</v>
      </c>
      <c r="F468" s="681">
        <v>8</v>
      </c>
      <c r="G468" s="682">
        <v>16</v>
      </c>
    </row>
    <row r="469" spans="5:7" x14ac:dyDescent="0.25">
      <c r="E469" s="676" t="s">
        <v>426</v>
      </c>
      <c r="F469" s="674">
        <v>3</v>
      </c>
      <c r="G469" s="672">
        <v>5</v>
      </c>
    </row>
    <row r="470" spans="5:7" x14ac:dyDescent="0.25">
      <c r="E470" s="680" t="s">
        <v>427</v>
      </c>
      <c r="F470" s="681">
        <v>4</v>
      </c>
      <c r="G470" s="682">
        <v>3</v>
      </c>
    </row>
    <row r="471" spans="5:7" x14ac:dyDescent="0.25">
      <c r="E471" s="676" t="s">
        <v>428</v>
      </c>
      <c r="F471" s="674">
        <v>3</v>
      </c>
      <c r="G471" s="672">
        <v>2</v>
      </c>
    </row>
    <row r="472" spans="5:7" x14ac:dyDescent="0.25">
      <c r="E472" s="680" t="s">
        <v>429</v>
      </c>
      <c r="F472" s="681">
        <v>0</v>
      </c>
      <c r="G472" s="682">
        <v>0</v>
      </c>
    </row>
    <row r="473" spans="5:7" x14ac:dyDescent="0.25">
      <c r="E473" s="676" t="s">
        <v>430</v>
      </c>
      <c r="F473" s="674">
        <v>4</v>
      </c>
      <c r="G473" s="672">
        <v>4</v>
      </c>
    </row>
    <row r="474" spans="5:7" ht="15.75" thickBot="1" x14ac:dyDescent="0.3">
      <c r="E474" s="677" t="s">
        <v>10</v>
      </c>
      <c r="F474" s="678">
        <f>SUM(F461:F473)</f>
        <v>45</v>
      </c>
      <c r="G474" s="679">
        <f>SUM(G461:G473)</f>
        <v>65</v>
      </c>
    </row>
    <row r="475" spans="5:7" x14ac:dyDescent="0.25">
      <c r="E475" s="41" t="s">
        <v>432</v>
      </c>
    </row>
    <row r="477" spans="5:7" ht="23.25" customHeight="1" thickBot="1" x14ac:dyDescent="0.3">
      <c r="E477" s="1093" t="s">
        <v>321</v>
      </c>
      <c r="F477" s="1093"/>
      <c r="G477" s="1093"/>
    </row>
    <row r="478" spans="5:7" x14ac:dyDescent="0.25">
      <c r="E478" s="964" t="s">
        <v>46</v>
      </c>
      <c r="F478" s="493" t="s">
        <v>47</v>
      </c>
      <c r="G478" s="497" t="s">
        <v>47</v>
      </c>
    </row>
    <row r="479" spans="5:7" ht="15.75" thickBot="1" x14ac:dyDescent="0.3">
      <c r="E479" s="981"/>
      <c r="F479" s="498">
        <v>2009</v>
      </c>
      <c r="G479" s="502">
        <v>2010</v>
      </c>
    </row>
    <row r="480" spans="5:7" x14ac:dyDescent="0.25">
      <c r="E480" s="675" t="s">
        <v>419</v>
      </c>
      <c r="F480" s="673">
        <v>12</v>
      </c>
      <c r="G480" s="671">
        <v>21</v>
      </c>
    </row>
    <row r="481" spans="2:7" x14ac:dyDescent="0.25">
      <c r="E481" s="680" t="s">
        <v>57</v>
      </c>
      <c r="F481" s="681">
        <v>8</v>
      </c>
      <c r="G481" s="682">
        <v>14</v>
      </c>
    </row>
    <row r="482" spans="2:7" x14ac:dyDescent="0.25">
      <c r="E482" s="676" t="s">
        <v>89</v>
      </c>
      <c r="F482" s="674">
        <v>1</v>
      </c>
      <c r="G482" s="672">
        <v>0</v>
      </c>
    </row>
    <row r="483" spans="2:7" ht="15.75" thickBot="1" x14ac:dyDescent="0.3">
      <c r="E483" s="677" t="s">
        <v>10</v>
      </c>
      <c r="F483" s="678">
        <f>SUM(F480:F482)</f>
        <v>21</v>
      </c>
      <c r="G483" s="679">
        <f>SUM(G480:G482)</f>
        <v>35</v>
      </c>
    </row>
    <row r="484" spans="2:7" ht="7.5" customHeight="1" thickBot="1" x14ac:dyDescent="0.3">
      <c r="E484" s="668"/>
      <c r="F484" s="669"/>
      <c r="G484" s="669"/>
    </row>
    <row r="485" spans="2:7" x14ac:dyDescent="0.25">
      <c r="E485" s="675" t="s">
        <v>89</v>
      </c>
      <c r="F485" s="673">
        <v>1</v>
      </c>
      <c r="G485" s="671">
        <v>0</v>
      </c>
    </row>
    <row r="486" spans="2:7" x14ac:dyDescent="0.25">
      <c r="E486" s="680" t="s">
        <v>54</v>
      </c>
      <c r="F486" s="681">
        <v>12</v>
      </c>
      <c r="G486" s="682">
        <v>25</v>
      </c>
    </row>
    <row r="487" spans="2:7" x14ac:dyDescent="0.25">
      <c r="E487" s="683" t="s">
        <v>55</v>
      </c>
      <c r="F487" s="684">
        <v>8</v>
      </c>
      <c r="G487" s="685">
        <v>10</v>
      </c>
    </row>
    <row r="488" spans="2:7" ht="15.75" thickBot="1" x14ac:dyDescent="0.3">
      <c r="E488" s="677" t="s">
        <v>10</v>
      </c>
      <c r="F488" s="678">
        <f>SUM(F485:F487)</f>
        <v>21</v>
      </c>
      <c r="G488" s="679">
        <f>SUM(G485:G487)</f>
        <v>35</v>
      </c>
    </row>
    <row r="489" spans="2:7" ht="7.5" customHeight="1" thickBot="1" x14ac:dyDescent="0.3">
      <c r="E489" s="668"/>
      <c r="F489" s="669"/>
      <c r="G489" s="669"/>
    </row>
    <row r="490" spans="2:7" x14ac:dyDescent="0.25">
      <c r="E490" s="675" t="s">
        <v>89</v>
      </c>
      <c r="F490" s="673">
        <v>0</v>
      </c>
      <c r="G490" s="671">
        <v>0</v>
      </c>
    </row>
    <row r="491" spans="2:7" x14ac:dyDescent="0.25">
      <c r="E491" s="680" t="s">
        <v>420</v>
      </c>
      <c r="F491" s="681">
        <v>1</v>
      </c>
      <c r="G491" s="682">
        <v>4</v>
      </c>
    </row>
    <row r="492" spans="2:7" x14ac:dyDescent="0.25">
      <c r="E492" s="676" t="s">
        <v>421</v>
      </c>
      <c r="F492" s="674">
        <v>1</v>
      </c>
      <c r="G492" s="672">
        <v>1</v>
      </c>
    </row>
    <row r="493" spans="2:7" x14ac:dyDescent="0.25">
      <c r="E493" s="680" t="s">
        <v>422</v>
      </c>
      <c r="F493" s="681">
        <v>2</v>
      </c>
      <c r="G493" s="682">
        <v>3</v>
      </c>
    </row>
    <row r="494" spans="2:7" x14ac:dyDescent="0.25">
      <c r="B494" s="890" t="s">
        <v>40</v>
      </c>
      <c r="E494" s="676" t="s">
        <v>423</v>
      </c>
      <c r="F494" s="674">
        <v>1</v>
      </c>
      <c r="G494" s="672">
        <v>1</v>
      </c>
    </row>
    <row r="495" spans="2:7" x14ac:dyDescent="0.25">
      <c r="B495" s="891" t="s">
        <v>42</v>
      </c>
      <c r="E495" s="680" t="s">
        <v>271</v>
      </c>
      <c r="F495" s="681">
        <v>0</v>
      </c>
      <c r="G495" s="682">
        <v>1</v>
      </c>
    </row>
    <row r="496" spans="2:7" x14ac:dyDescent="0.25">
      <c r="B496" s="890" t="s">
        <v>103</v>
      </c>
      <c r="E496" s="676" t="s">
        <v>424</v>
      </c>
      <c r="F496" s="674">
        <v>0</v>
      </c>
      <c r="G496" s="672">
        <v>2</v>
      </c>
    </row>
    <row r="497" spans="5:7" x14ac:dyDescent="0.25">
      <c r="E497" s="680" t="s">
        <v>425</v>
      </c>
      <c r="F497" s="681">
        <v>7</v>
      </c>
      <c r="G497" s="682">
        <v>12</v>
      </c>
    </row>
    <row r="498" spans="5:7" x14ac:dyDescent="0.25">
      <c r="E498" s="676" t="s">
        <v>426</v>
      </c>
      <c r="F498" s="674">
        <v>1</v>
      </c>
      <c r="G498" s="672">
        <v>2</v>
      </c>
    </row>
    <row r="499" spans="5:7" x14ac:dyDescent="0.25">
      <c r="E499" s="680" t="s">
        <v>427</v>
      </c>
      <c r="F499" s="681">
        <v>1</v>
      </c>
      <c r="G499" s="682">
        <v>2</v>
      </c>
    </row>
    <row r="500" spans="5:7" x14ac:dyDescent="0.25">
      <c r="E500" s="676" t="s">
        <v>428</v>
      </c>
      <c r="F500" s="674">
        <v>0</v>
      </c>
      <c r="G500" s="672">
        <v>1</v>
      </c>
    </row>
    <row r="501" spans="5:7" x14ac:dyDescent="0.25">
      <c r="E501" s="680" t="s">
        <v>429</v>
      </c>
      <c r="F501" s="681">
        <v>0</v>
      </c>
      <c r="G501" s="682">
        <v>0</v>
      </c>
    </row>
    <row r="502" spans="5:7" x14ac:dyDescent="0.25">
      <c r="E502" s="676" t="s">
        <v>430</v>
      </c>
      <c r="F502" s="674">
        <v>7</v>
      </c>
      <c r="G502" s="672">
        <v>6</v>
      </c>
    </row>
    <row r="503" spans="5:7" ht="15.75" thickBot="1" x14ac:dyDescent="0.3">
      <c r="E503" s="677" t="s">
        <v>10</v>
      </c>
      <c r="F503" s="678">
        <f>SUM(F490:F502)</f>
        <v>21</v>
      </c>
      <c r="G503" s="679">
        <f>SUM(G490:G502)</f>
        <v>35</v>
      </c>
    </row>
    <row r="504" spans="5:7" x14ac:dyDescent="0.25">
      <c r="E504" s="41" t="s">
        <v>432</v>
      </c>
    </row>
    <row r="506" spans="5:7" ht="23.25" customHeight="1" thickBot="1" x14ac:dyDescent="0.3">
      <c r="E506" s="1093" t="s">
        <v>322</v>
      </c>
      <c r="F506" s="1093"/>
      <c r="G506" s="1093"/>
    </row>
    <row r="507" spans="5:7" x14ac:dyDescent="0.25">
      <c r="E507" s="964" t="s">
        <v>46</v>
      </c>
      <c r="F507" s="493" t="s">
        <v>47</v>
      </c>
      <c r="G507" s="497" t="s">
        <v>47</v>
      </c>
    </row>
    <row r="508" spans="5:7" ht="15.75" thickBot="1" x14ac:dyDescent="0.3">
      <c r="E508" s="981"/>
      <c r="F508" s="498">
        <v>2009</v>
      </c>
      <c r="G508" s="502">
        <v>2010</v>
      </c>
    </row>
    <row r="509" spans="5:7" x14ac:dyDescent="0.25">
      <c r="E509" s="675" t="s">
        <v>419</v>
      </c>
      <c r="F509" s="673">
        <v>46</v>
      </c>
      <c r="G509" s="671">
        <v>57</v>
      </c>
    </row>
    <row r="510" spans="5:7" x14ac:dyDescent="0.25">
      <c r="E510" s="680" t="s">
        <v>57</v>
      </c>
      <c r="F510" s="681">
        <v>19</v>
      </c>
      <c r="G510" s="682">
        <v>34</v>
      </c>
    </row>
    <row r="511" spans="5:7" x14ac:dyDescent="0.25">
      <c r="E511" s="676" t="s">
        <v>89</v>
      </c>
      <c r="F511" s="674">
        <v>0</v>
      </c>
      <c r="G511" s="672">
        <v>0</v>
      </c>
    </row>
    <row r="512" spans="5:7" ht="15.75" thickBot="1" x14ac:dyDescent="0.3">
      <c r="E512" s="677" t="s">
        <v>10</v>
      </c>
      <c r="F512" s="678">
        <f>SUM(F509:F511)</f>
        <v>65</v>
      </c>
      <c r="G512" s="679">
        <f>SUM(G509:G511)</f>
        <v>91</v>
      </c>
    </row>
    <row r="513" spans="5:7" ht="7.5" customHeight="1" thickBot="1" x14ac:dyDescent="0.3">
      <c r="E513" s="668"/>
      <c r="F513" s="669"/>
      <c r="G513" s="669"/>
    </row>
    <row r="514" spans="5:7" x14ac:dyDescent="0.25">
      <c r="E514" s="675" t="s">
        <v>89</v>
      </c>
      <c r="F514" s="673">
        <v>0</v>
      </c>
      <c r="G514" s="671">
        <v>0</v>
      </c>
    </row>
    <row r="515" spans="5:7" x14ac:dyDescent="0.25">
      <c r="E515" s="680" t="s">
        <v>54</v>
      </c>
      <c r="F515" s="681">
        <v>42</v>
      </c>
      <c r="G515" s="682">
        <v>64</v>
      </c>
    </row>
    <row r="516" spans="5:7" x14ac:dyDescent="0.25">
      <c r="E516" s="683" t="s">
        <v>55</v>
      </c>
      <c r="F516" s="684">
        <v>23</v>
      </c>
      <c r="G516" s="685">
        <v>27</v>
      </c>
    </row>
    <row r="517" spans="5:7" ht="15.75" thickBot="1" x14ac:dyDescent="0.3">
      <c r="E517" s="677" t="s">
        <v>10</v>
      </c>
      <c r="F517" s="678">
        <f>SUM(F514:F516)</f>
        <v>65</v>
      </c>
      <c r="G517" s="679">
        <f>SUM(G514:G516)</f>
        <v>91</v>
      </c>
    </row>
    <row r="518" spans="5:7" ht="7.5" customHeight="1" thickBot="1" x14ac:dyDescent="0.3">
      <c r="E518" s="668"/>
      <c r="F518" s="669"/>
      <c r="G518" s="669"/>
    </row>
    <row r="519" spans="5:7" x14ac:dyDescent="0.25">
      <c r="E519" s="675" t="s">
        <v>89</v>
      </c>
      <c r="F519" s="673">
        <v>0</v>
      </c>
      <c r="G519" s="671">
        <v>0</v>
      </c>
    </row>
    <row r="520" spans="5:7" x14ac:dyDescent="0.25">
      <c r="E520" s="680" t="s">
        <v>420</v>
      </c>
      <c r="F520" s="681">
        <v>7</v>
      </c>
      <c r="G520" s="682">
        <v>6</v>
      </c>
    </row>
    <row r="521" spans="5:7" x14ac:dyDescent="0.25">
      <c r="E521" s="676" t="s">
        <v>421</v>
      </c>
      <c r="F521" s="674">
        <v>4</v>
      </c>
      <c r="G521" s="672">
        <v>3</v>
      </c>
    </row>
    <row r="522" spans="5:7" x14ac:dyDescent="0.25">
      <c r="E522" s="680" t="s">
        <v>422</v>
      </c>
      <c r="F522" s="681">
        <v>4</v>
      </c>
      <c r="G522" s="682">
        <v>17</v>
      </c>
    </row>
    <row r="523" spans="5:7" x14ac:dyDescent="0.25">
      <c r="E523" s="676" t="s">
        <v>423</v>
      </c>
      <c r="F523" s="674">
        <v>9</v>
      </c>
      <c r="G523" s="672">
        <v>11</v>
      </c>
    </row>
    <row r="524" spans="5:7" x14ac:dyDescent="0.25">
      <c r="E524" s="680" t="s">
        <v>271</v>
      </c>
      <c r="F524" s="681">
        <v>0</v>
      </c>
      <c r="G524" s="682">
        <v>1</v>
      </c>
    </row>
    <row r="525" spans="5:7" x14ac:dyDescent="0.25">
      <c r="E525" s="676" t="s">
        <v>424</v>
      </c>
      <c r="F525" s="674">
        <v>0</v>
      </c>
      <c r="G525" s="672">
        <v>2</v>
      </c>
    </row>
    <row r="526" spans="5:7" x14ac:dyDescent="0.25">
      <c r="E526" s="680" t="s">
        <v>425</v>
      </c>
      <c r="F526" s="681">
        <v>19</v>
      </c>
      <c r="G526" s="682">
        <v>22</v>
      </c>
    </row>
    <row r="527" spans="5:7" x14ac:dyDescent="0.25">
      <c r="E527" s="676" t="s">
        <v>426</v>
      </c>
      <c r="F527" s="674">
        <v>8</v>
      </c>
      <c r="G527" s="672">
        <v>14</v>
      </c>
    </row>
    <row r="528" spans="5:7" x14ac:dyDescent="0.25">
      <c r="E528" s="680" t="s">
        <v>427</v>
      </c>
      <c r="F528" s="681">
        <v>5</v>
      </c>
      <c r="G528" s="682">
        <v>5</v>
      </c>
    </row>
    <row r="529" spans="5:7" x14ac:dyDescent="0.25">
      <c r="E529" s="676" t="s">
        <v>428</v>
      </c>
      <c r="F529" s="674">
        <v>6</v>
      </c>
      <c r="G529" s="672">
        <v>3</v>
      </c>
    </row>
    <row r="530" spans="5:7" x14ac:dyDescent="0.25">
      <c r="E530" s="680" t="s">
        <v>429</v>
      </c>
      <c r="F530" s="681">
        <v>0</v>
      </c>
      <c r="G530" s="682">
        <v>0</v>
      </c>
    </row>
    <row r="531" spans="5:7" x14ac:dyDescent="0.25">
      <c r="E531" s="676" t="s">
        <v>430</v>
      </c>
      <c r="F531" s="674">
        <v>3</v>
      </c>
      <c r="G531" s="672">
        <v>7</v>
      </c>
    </row>
    <row r="532" spans="5:7" ht="15.75" thickBot="1" x14ac:dyDescent="0.3">
      <c r="E532" s="677" t="s">
        <v>10</v>
      </c>
      <c r="F532" s="678">
        <f>SUM(F519:F531)</f>
        <v>65</v>
      </c>
      <c r="G532" s="679">
        <f>SUM(G519:G531)</f>
        <v>91</v>
      </c>
    </row>
    <row r="533" spans="5:7" x14ac:dyDescent="0.25">
      <c r="E533" s="41" t="s">
        <v>432</v>
      </c>
    </row>
    <row r="535" spans="5:7" ht="23.25" customHeight="1" thickBot="1" x14ac:dyDescent="0.3">
      <c r="E535" s="1093" t="s">
        <v>323</v>
      </c>
      <c r="F535" s="1093"/>
      <c r="G535" s="1093"/>
    </row>
    <row r="536" spans="5:7" x14ac:dyDescent="0.25">
      <c r="E536" s="964" t="s">
        <v>46</v>
      </c>
      <c r="F536" s="493" t="s">
        <v>47</v>
      </c>
      <c r="G536" s="497" t="s">
        <v>47</v>
      </c>
    </row>
    <row r="537" spans="5:7" ht="15.75" thickBot="1" x14ac:dyDescent="0.3">
      <c r="E537" s="981"/>
      <c r="F537" s="498">
        <v>2009</v>
      </c>
      <c r="G537" s="502">
        <v>2010</v>
      </c>
    </row>
    <row r="538" spans="5:7" x14ac:dyDescent="0.25">
      <c r="E538" s="675" t="s">
        <v>419</v>
      </c>
      <c r="F538" s="673">
        <v>171</v>
      </c>
      <c r="G538" s="671">
        <v>175</v>
      </c>
    </row>
    <row r="539" spans="5:7" x14ac:dyDescent="0.25">
      <c r="E539" s="680" t="s">
        <v>57</v>
      </c>
      <c r="F539" s="681">
        <v>25</v>
      </c>
      <c r="G539" s="682">
        <v>36</v>
      </c>
    </row>
    <row r="540" spans="5:7" x14ac:dyDescent="0.25">
      <c r="E540" s="676" t="s">
        <v>89</v>
      </c>
      <c r="F540" s="674">
        <v>0</v>
      </c>
      <c r="G540" s="672">
        <v>0</v>
      </c>
    </row>
    <row r="541" spans="5:7" ht="15.75" thickBot="1" x14ac:dyDescent="0.3">
      <c r="E541" s="677" t="s">
        <v>10</v>
      </c>
      <c r="F541" s="678">
        <f>SUM(F538:F540)</f>
        <v>196</v>
      </c>
      <c r="G541" s="679">
        <f>SUM(G538:G540)</f>
        <v>211</v>
      </c>
    </row>
    <row r="542" spans="5:7" ht="7.5" customHeight="1" thickBot="1" x14ac:dyDescent="0.3">
      <c r="E542" s="668"/>
      <c r="F542" s="669"/>
      <c r="G542" s="669"/>
    </row>
    <row r="543" spans="5:7" x14ac:dyDescent="0.25">
      <c r="E543" s="675" t="s">
        <v>89</v>
      </c>
      <c r="F543" s="673">
        <v>0</v>
      </c>
      <c r="G543" s="671">
        <v>0</v>
      </c>
    </row>
    <row r="544" spans="5:7" x14ac:dyDescent="0.25">
      <c r="E544" s="680" t="s">
        <v>54</v>
      </c>
      <c r="F544" s="681">
        <v>122</v>
      </c>
      <c r="G544" s="682">
        <v>138</v>
      </c>
    </row>
    <row r="545" spans="5:7" x14ac:dyDescent="0.25">
      <c r="E545" s="683" t="s">
        <v>55</v>
      </c>
      <c r="F545" s="684">
        <v>74</v>
      </c>
      <c r="G545" s="685">
        <v>73</v>
      </c>
    </row>
    <row r="546" spans="5:7" ht="15.75" thickBot="1" x14ac:dyDescent="0.3">
      <c r="E546" s="677" t="s">
        <v>10</v>
      </c>
      <c r="F546" s="678">
        <f>SUM(F543:F545)</f>
        <v>196</v>
      </c>
      <c r="G546" s="679">
        <f>SUM(G543:G545)</f>
        <v>211</v>
      </c>
    </row>
    <row r="547" spans="5:7" ht="7.5" customHeight="1" thickBot="1" x14ac:dyDescent="0.3">
      <c r="E547" s="668"/>
      <c r="F547" s="669"/>
      <c r="G547" s="669"/>
    </row>
    <row r="548" spans="5:7" x14ac:dyDescent="0.25">
      <c r="E548" s="675" t="s">
        <v>89</v>
      </c>
      <c r="F548" s="673">
        <v>0</v>
      </c>
      <c r="G548" s="671">
        <v>0</v>
      </c>
    </row>
    <row r="549" spans="5:7" x14ac:dyDescent="0.25">
      <c r="E549" s="680" t="s">
        <v>420</v>
      </c>
      <c r="F549" s="681">
        <v>19</v>
      </c>
      <c r="G549" s="682">
        <v>19</v>
      </c>
    </row>
    <row r="550" spans="5:7" x14ac:dyDescent="0.25">
      <c r="E550" s="676" t="s">
        <v>421</v>
      </c>
      <c r="F550" s="674">
        <v>3</v>
      </c>
      <c r="G550" s="672">
        <v>8</v>
      </c>
    </row>
    <row r="551" spans="5:7" x14ac:dyDescent="0.25">
      <c r="E551" s="680" t="s">
        <v>422</v>
      </c>
      <c r="F551" s="681">
        <v>14</v>
      </c>
      <c r="G551" s="682">
        <v>30</v>
      </c>
    </row>
    <row r="552" spans="5:7" x14ac:dyDescent="0.25">
      <c r="E552" s="676" t="s">
        <v>423</v>
      </c>
      <c r="F552" s="674">
        <v>15</v>
      </c>
      <c r="G552" s="672">
        <v>11</v>
      </c>
    </row>
    <row r="553" spans="5:7" x14ac:dyDescent="0.25">
      <c r="E553" s="680" t="s">
        <v>271</v>
      </c>
      <c r="F553" s="681">
        <v>5</v>
      </c>
      <c r="G553" s="682">
        <v>4</v>
      </c>
    </row>
    <row r="554" spans="5:7" x14ac:dyDescent="0.25">
      <c r="E554" s="676" t="s">
        <v>424</v>
      </c>
      <c r="F554" s="674">
        <v>2</v>
      </c>
      <c r="G554" s="672">
        <v>12</v>
      </c>
    </row>
    <row r="555" spans="5:7" x14ac:dyDescent="0.25">
      <c r="E555" s="680" t="s">
        <v>425</v>
      </c>
      <c r="F555" s="681">
        <v>35</v>
      </c>
      <c r="G555" s="682">
        <v>42</v>
      </c>
    </row>
    <row r="556" spans="5:7" x14ac:dyDescent="0.25">
      <c r="E556" s="676" t="s">
        <v>426</v>
      </c>
      <c r="F556" s="674">
        <v>18</v>
      </c>
      <c r="G556" s="672">
        <v>12</v>
      </c>
    </row>
    <row r="557" spans="5:7" x14ac:dyDescent="0.25">
      <c r="E557" s="680" t="s">
        <v>427</v>
      </c>
      <c r="F557" s="681">
        <v>49</v>
      </c>
      <c r="G557" s="682">
        <v>46</v>
      </c>
    </row>
    <row r="558" spans="5:7" x14ac:dyDescent="0.25">
      <c r="E558" s="676" t="s">
        <v>428</v>
      </c>
      <c r="F558" s="674">
        <v>27</v>
      </c>
      <c r="G558" s="672">
        <v>23</v>
      </c>
    </row>
    <row r="559" spans="5:7" x14ac:dyDescent="0.25">
      <c r="E559" s="680" t="s">
        <v>429</v>
      </c>
      <c r="F559" s="681">
        <v>0</v>
      </c>
      <c r="G559" s="682">
        <v>1</v>
      </c>
    </row>
    <row r="560" spans="5:7" x14ac:dyDescent="0.25">
      <c r="E560" s="676" t="s">
        <v>430</v>
      </c>
      <c r="F560" s="674">
        <v>9</v>
      </c>
      <c r="G560" s="672">
        <v>3</v>
      </c>
    </row>
    <row r="561" spans="5:7" ht="15.75" thickBot="1" x14ac:dyDescent="0.3">
      <c r="E561" s="677" t="s">
        <v>10</v>
      </c>
      <c r="F561" s="678">
        <f>SUM(F548:F560)</f>
        <v>196</v>
      </c>
      <c r="G561" s="679">
        <f>SUM(G548:G560)</f>
        <v>211</v>
      </c>
    </row>
    <row r="562" spans="5:7" x14ac:dyDescent="0.25">
      <c r="E562" s="41" t="s">
        <v>432</v>
      </c>
    </row>
    <row r="564" spans="5:7" ht="23.25" customHeight="1" thickBot="1" x14ac:dyDescent="0.3">
      <c r="E564" s="1093" t="s">
        <v>324</v>
      </c>
      <c r="F564" s="1093"/>
      <c r="G564" s="1093"/>
    </row>
    <row r="565" spans="5:7" x14ac:dyDescent="0.25">
      <c r="E565" s="964" t="s">
        <v>46</v>
      </c>
      <c r="F565" s="493" t="s">
        <v>47</v>
      </c>
      <c r="G565" s="497" t="s">
        <v>47</v>
      </c>
    </row>
    <row r="566" spans="5:7" ht="15.75" thickBot="1" x14ac:dyDescent="0.3">
      <c r="E566" s="981"/>
      <c r="F566" s="498">
        <v>2009</v>
      </c>
      <c r="G566" s="502">
        <v>2010</v>
      </c>
    </row>
    <row r="567" spans="5:7" x14ac:dyDescent="0.25">
      <c r="E567" s="675" t="s">
        <v>419</v>
      </c>
      <c r="F567" s="673">
        <v>17</v>
      </c>
      <c r="G567" s="671">
        <v>9</v>
      </c>
    </row>
    <row r="568" spans="5:7" x14ac:dyDescent="0.25">
      <c r="E568" s="680" t="s">
        <v>57</v>
      </c>
      <c r="F568" s="681">
        <v>39</v>
      </c>
      <c r="G568" s="682">
        <v>28</v>
      </c>
    </row>
    <row r="569" spans="5:7" x14ac:dyDescent="0.25">
      <c r="E569" s="676" t="s">
        <v>89</v>
      </c>
      <c r="F569" s="674">
        <v>1</v>
      </c>
      <c r="G569" s="672">
        <v>0</v>
      </c>
    </row>
    <row r="570" spans="5:7" ht="15.75" thickBot="1" x14ac:dyDescent="0.3">
      <c r="E570" s="677" t="s">
        <v>10</v>
      </c>
      <c r="F570" s="678">
        <f>SUM(F567:F569)</f>
        <v>57</v>
      </c>
      <c r="G570" s="679">
        <f>SUM(G567:G569)</f>
        <v>37</v>
      </c>
    </row>
    <row r="571" spans="5:7" ht="7.5" customHeight="1" thickBot="1" x14ac:dyDescent="0.3">
      <c r="E571" s="668"/>
      <c r="F571" s="669"/>
      <c r="G571" s="669"/>
    </row>
    <row r="572" spans="5:7" x14ac:dyDescent="0.25">
      <c r="E572" s="675" t="s">
        <v>89</v>
      </c>
      <c r="F572" s="673">
        <v>0</v>
      </c>
      <c r="G572" s="671">
        <v>0</v>
      </c>
    </row>
    <row r="573" spans="5:7" x14ac:dyDescent="0.25">
      <c r="E573" s="680" t="s">
        <v>54</v>
      </c>
      <c r="F573" s="681">
        <v>44</v>
      </c>
      <c r="G573" s="682">
        <v>22</v>
      </c>
    </row>
    <row r="574" spans="5:7" x14ac:dyDescent="0.25">
      <c r="E574" s="683" t="s">
        <v>55</v>
      </c>
      <c r="F574" s="684">
        <v>13</v>
      </c>
      <c r="G574" s="685">
        <v>15</v>
      </c>
    </row>
    <row r="575" spans="5:7" ht="15.75" thickBot="1" x14ac:dyDescent="0.3">
      <c r="E575" s="677" t="s">
        <v>10</v>
      </c>
      <c r="F575" s="678">
        <f>SUM(F572:F574)</f>
        <v>57</v>
      </c>
      <c r="G575" s="679">
        <f>SUM(G572:G574)</f>
        <v>37</v>
      </c>
    </row>
    <row r="576" spans="5:7" ht="7.5" customHeight="1" thickBot="1" x14ac:dyDescent="0.3">
      <c r="E576" s="668"/>
      <c r="F576" s="669"/>
      <c r="G576" s="669"/>
    </row>
    <row r="577" spans="5:7" x14ac:dyDescent="0.25">
      <c r="E577" s="675" t="s">
        <v>89</v>
      </c>
      <c r="F577" s="673">
        <v>0</v>
      </c>
      <c r="G577" s="671">
        <v>1</v>
      </c>
    </row>
    <row r="578" spans="5:7" x14ac:dyDescent="0.25">
      <c r="E578" s="680" t="s">
        <v>420</v>
      </c>
      <c r="F578" s="681">
        <v>3</v>
      </c>
      <c r="G578" s="682">
        <v>3</v>
      </c>
    </row>
    <row r="579" spans="5:7" x14ac:dyDescent="0.25">
      <c r="E579" s="676" t="s">
        <v>421</v>
      </c>
      <c r="F579" s="674">
        <v>8</v>
      </c>
      <c r="G579" s="672">
        <v>1</v>
      </c>
    </row>
    <row r="580" spans="5:7" x14ac:dyDescent="0.25">
      <c r="E580" s="680" t="s">
        <v>422</v>
      </c>
      <c r="F580" s="681">
        <v>12</v>
      </c>
      <c r="G580" s="682">
        <v>10</v>
      </c>
    </row>
    <row r="581" spans="5:7" x14ac:dyDescent="0.25">
      <c r="E581" s="676" t="s">
        <v>423</v>
      </c>
      <c r="F581" s="674">
        <v>1</v>
      </c>
      <c r="G581" s="672">
        <v>0</v>
      </c>
    </row>
    <row r="582" spans="5:7" x14ac:dyDescent="0.25">
      <c r="E582" s="680" t="s">
        <v>271</v>
      </c>
      <c r="F582" s="681">
        <v>2</v>
      </c>
      <c r="G582" s="682">
        <v>1</v>
      </c>
    </row>
    <row r="583" spans="5:7" x14ac:dyDescent="0.25">
      <c r="E583" s="676" t="s">
        <v>424</v>
      </c>
      <c r="F583" s="674">
        <v>5</v>
      </c>
      <c r="G583" s="672">
        <v>8</v>
      </c>
    </row>
    <row r="584" spans="5:7" x14ac:dyDescent="0.25">
      <c r="E584" s="680" t="s">
        <v>425</v>
      </c>
      <c r="F584" s="681">
        <v>8</v>
      </c>
      <c r="G584" s="682">
        <v>4</v>
      </c>
    </row>
    <row r="585" spans="5:7" x14ac:dyDescent="0.25">
      <c r="E585" s="676" t="s">
        <v>426</v>
      </c>
      <c r="F585" s="674">
        <v>8</v>
      </c>
      <c r="G585" s="672">
        <v>4</v>
      </c>
    </row>
    <row r="586" spans="5:7" x14ac:dyDescent="0.25">
      <c r="E586" s="680" t="s">
        <v>427</v>
      </c>
      <c r="F586" s="681">
        <v>2</v>
      </c>
      <c r="G586" s="682">
        <v>1</v>
      </c>
    </row>
    <row r="587" spans="5:7" x14ac:dyDescent="0.25">
      <c r="E587" s="676" t="s">
        <v>428</v>
      </c>
      <c r="F587" s="674">
        <v>5</v>
      </c>
      <c r="G587" s="672">
        <v>2</v>
      </c>
    </row>
    <row r="588" spans="5:7" x14ac:dyDescent="0.25">
      <c r="E588" s="680" t="s">
        <v>429</v>
      </c>
      <c r="F588" s="681">
        <v>0</v>
      </c>
      <c r="G588" s="682">
        <v>0</v>
      </c>
    </row>
    <row r="589" spans="5:7" x14ac:dyDescent="0.25">
      <c r="E589" s="676" t="s">
        <v>430</v>
      </c>
      <c r="F589" s="674">
        <v>3</v>
      </c>
      <c r="G589" s="672">
        <v>2</v>
      </c>
    </row>
    <row r="590" spans="5:7" ht="15.75" thickBot="1" x14ac:dyDescent="0.3">
      <c r="E590" s="677" t="s">
        <v>10</v>
      </c>
      <c r="F590" s="678">
        <f>SUM(F577:F589)</f>
        <v>57</v>
      </c>
      <c r="G590" s="679">
        <f>SUM(G577:G589)</f>
        <v>37</v>
      </c>
    </row>
    <row r="591" spans="5:7" x14ac:dyDescent="0.25">
      <c r="E591" s="41" t="s">
        <v>432</v>
      </c>
    </row>
    <row r="593" spans="5:7" ht="23.25" customHeight="1" thickBot="1" x14ac:dyDescent="0.3">
      <c r="E593" s="1093" t="s">
        <v>325</v>
      </c>
      <c r="F593" s="1093"/>
      <c r="G593" s="1093"/>
    </row>
    <row r="594" spans="5:7" x14ac:dyDescent="0.25">
      <c r="E594" s="964" t="s">
        <v>46</v>
      </c>
      <c r="F594" s="493" t="s">
        <v>47</v>
      </c>
      <c r="G594" s="497" t="s">
        <v>47</v>
      </c>
    </row>
    <row r="595" spans="5:7" ht="15.75" thickBot="1" x14ac:dyDescent="0.3">
      <c r="E595" s="981"/>
      <c r="F595" s="498">
        <v>2009</v>
      </c>
      <c r="G595" s="502">
        <v>2010</v>
      </c>
    </row>
    <row r="596" spans="5:7" x14ac:dyDescent="0.25">
      <c r="E596" s="675" t="s">
        <v>419</v>
      </c>
      <c r="F596" s="673">
        <v>266</v>
      </c>
      <c r="G596" s="671">
        <v>290</v>
      </c>
    </row>
    <row r="597" spans="5:7" x14ac:dyDescent="0.25">
      <c r="E597" s="680" t="s">
        <v>57</v>
      </c>
      <c r="F597" s="681">
        <v>13</v>
      </c>
      <c r="G597" s="682">
        <v>21</v>
      </c>
    </row>
    <row r="598" spans="5:7" x14ac:dyDescent="0.25">
      <c r="E598" s="676" t="s">
        <v>89</v>
      </c>
      <c r="F598" s="674">
        <v>1</v>
      </c>
      <c r="G598" s="672">
        <v>2</v>
      </c>
    </row>
    <row r="599" spans="5:7" ht="15.75" thickBot="1" x14ac:dyDescent="0.3">
      <c r="E599" s="677" t="s">
        <v>10</v>
      </c>
      <c r="F599" s="678">
        <f>SUM(F596:F598)</f>
        <v>280</v>
      </c>
      <c r="G599" s="679">
        <f>SUM(G596:G598)</f>
        <v>313</v>
      </c>
    </row>
    <row r="600" spans="5:7" ht="7.5" customHeight="1" thickBot="1" x14ac:dyDescent="0.3">
      <c r="E600" s="668"/>
      <c r="F600" s="669"/>
      <c r="G600" s="669"/>
    </row>
    <row r="601" spans="5:7" x14ac:dyDescent="0.25">
      <c r="E601" s="675" t="s">
        <v>89</v>
      </c>
      <c r="F601" s="673">
        <v>0</v>
      </c>
      <c r="G601" s="671">
        <v>3</v>
      </c>
    </row>
    <row r="602" spans="5:7" x14ac:dyDescent="0.25">
      <c r="E602" s="680" t="s">
        <v>54</v>
      </c>
      <c r="F602" s="681">
        <v>189</v>
      </c>
      <c r="G602" s="682">
        <v>189</v>
      </c>
    </row>
    <row r="603" spans="5:7" x14ac:dyDescent="0.25">
      <c r="E603" s="683" t="s">
        <v>55</v>
      </c>
      <c r="F603" s="684">
        <v>91</v>
      </c>
      <c r="G603" s="685">
        <v>121</v>
      </c>
    </row>
    <row r="604" spans="5:7" ht="15.75" thickBot="1" x14ac:dyDescent="0.3">
      <c r="E604" s="677" t="s">
        <v>10</v>
      </c>
      <c r="F604" s="678">
        <f>SUM(F601:F603)</f>
        <v>280</v>
      </c>
      <c r="G604" s="679">
        <f>SUM(G601:G603)</f>
        <v>313</v>
      </c>
    </row>
    <row r="605" spans="5:7" ht="7.5" customHeight="1" thickBot="1" x14ac:dyDescent="0.3">
      <c r="E605" s="668"/>
      <c r="F605" s="669"/>
      <c r="G605" s="669"/>
    </row>
    <row r="606" spans="5:7" x14ac:dyDescent="0.25">
      <c r="E606" s="675" t="s">
        <v>89</v>
      </c>
      <c r="F606" s="673">
        <v>4</v>
      </c>
      <c r="G606" s="671">
        <v>2</v>
      </c>
    </row>
    <row r="607" spans="5:7" x14ac:dyDescent="0.25">
      <c r="E607" s="680" t="s">
        <v>420</v>
      </c>
      <c r="F607" s="681">
        <v>24</v>
      </c>
      <c r="G607" s="682">
        <v>27</v>
      </c>
    </row>
    <row r="608" spans="5:7" x14ac:dyDescent="0.25">
      <c r="E608" s="676" t="s">
        <v>421</v>
      </c>
      <c r="F608" s="674">
        <v>3</v>
      </c>
      <c r="G608" s="672">
        <v>2</v>
      </c>
    </row>
    <row r="609" spans="2:7" x14ac:dyDescent="0.25">
      <c r="E609" s="680" t="s">
        <v>422</v>
      </c>
      <c r="F609" s="681">
        <v>19</v>
      </c>
      <c r="G609" s="682">
        <v>16</v>
      </c>
    </row>
    <row r="610" spans="2:7" x14ac:dyDescent="0.25">
      <c r="E610" s="676" t="s">
        <v>423</v>
      </c>
      <c r="F610" s="674">
        <v>16</v>
      </c>
      <c r="G610" s="672">
        <v>19</v>
      </c>
    </row>
    <row r="611" spans="2:7" x14ac:dyDescent="0.25">
      <c r="E611" s="680" t="s">
        <v>271</v>
      </c>
      <c r="F611" s="681">
        <v>2</v>
      </c>
      <c r="G611" s="682">
        <v>1</v>
      </c>
    </row>
    <row r="612" spans="2:7" x14ac:dyDescent="0.25">
      <c r="E612" s="676" t="s">
        <v>424</v>
      </c>
      <c r="F612" s="674">
        <v>5</v>
      </c>
      <c r="G612" s="672">
        <v>7</v>
      </c>
    </row>
    <row r="613" spans="2:7" x14ac:dyDescent="0.25">
      <c r="B613" s="890" t="s">
        <v>40</v>
      </c>
      <c r="E613" s="680" t="s">
        <v>425</v>
      </c>
      <c r="F613" s="681">
        <v>50</v>
      </c>
      <c r="G613" s="682">
        <v>60</v>
      </c>
    </row>
    <row r="614" spans="2:7" x14ac:dyDescent="0.25">
      <c r="B614" s="891" t="s">
        <v>42</v>
      </c>
      <c r="E614" s="676" t="s">
        <v>426</v>
      </c>
      <c r="F614" s="674">
        <v>10</v>
      </c>
      <c r="G614" s="672">
        <v>15</v>
      </c>
    </row>
    <row r="615" spans="2:7" x14ac:dyDescent="0.25">
      <c r="B615" s="890" t="s">
        <v>103</v>
      </c>
      <c r="E615" s="680" t="s">
        <v>427</v>
      </c>
      <c r="F615" s="681">
        <v>98</v>
      </c>
      <c r="G615" s="682">
        <v>113</v>
      </c>
    </row>
    <row r="616" spans="2:7" x14ac:dyDescent="0.25">
      <c r="E616" s="676" t="s">
        <v>428</v>
      </c>
      <c r="F616" s="674">
        <v>43</v>
      </c>
      <c r="G616" s="672">
        <v>41</v>
      </c>
    </row>
    <row r="617" spans="2:7" x14ac:dyDescent="0.25">
      <c r="E617" s="680" t="s">
        <v>429</v>
      </c>
      <c r="F617" s="681">
        <v>0</v>
      </c>
      <c r="G617" s="682">
        <v>2</v>
      </c>
    </row>
    <row r="618" spans="2:7" x14ac:dyDescent="0.25">
      <c r="E618" s="676" t="s">
        <v>430</v>
      </c>
      <c r="F618" s="674">
        <v>6</v>
      </c>
      <c r="G618" s="672">
        <v>8</v>
      </c>
    </row>
    <row r="619" spans="2:7" ht="15.75" thickBot="1" x14ac:dyDescent="0.3">
      <c r="E619" s="677" t="s">
        <v>10</v>
      </c>
      <c r="F619" s="678">
        <f>SUM(F606:F618)</f>
        <v>280</v>
      </c>
      <c r="G619" s="679">
        <f>SUM(G606:G618)</f>
        <v>313</v>
      </c>
    </row>
    <row r="620" spans="2:7" x14ac:dyDescent="0.25">
      <c r="E620" s="41" t="s">
        <v>432</v>
      </c>
    </row>
    <row r="622" spans="2:7" ht="23.25" customHeight="1" thickBot="1" x14ac:dyDescent="0.3">
      <c r="E622" s="1093" t="s">
        <v>434</v>
      </c>
      <c r="F622" s="1093"/>
      <c r="G622" s="1093"/>
    </row>
    <row r="623" spans="2:7" x14ac:dyDescent="0.25">
      <c r="E623" s="964" t="s">
        <v>46</v>
      </c>
      <c r="F623" s="493" t="s">
        <v>47</v>
      </c>
      <c r="G623" s="497" t="s">
        <v>47</v>
      </c>
    </row>
    <row r="624" spans="2:7" ht="15.75" thickBot="1" x14ac:dyDescent="0.3">
      <c r="E624" s="981"/>
      <c r="F624" s="498">
        <v>2009</v>
      </c>
      <c r="G624" s="502">
        <v>2010</v>
      </c>
    </row>
    <row r="625" spans="5:7" x14ac:dyDescent="0.25">
      <c r="E625" s="675" t="s">
        <v>419</v>
      </c>
      <c r="F625" s="673">
        <v>2</v>
      </c>
      <c r="G625" s="671">
        <v>2</v>
      </c>
    </row>
    <row r="626" spans="5:7" x14ac:dyDescent="0.25">
      <c r="E626" s="680" t="s">
        <v>57</v>
      </c>
      <c r="F626" s="681">
        <v>1</v>
      </c>
      <c r="G626" s="682">
        <v>2</v>
      </c>
    </row>
    <row r="627" spans="5:7" x14ac:dyDescent="0.25">
      <c r="E627" s="676" t="s">
        <v>89</v>
      </c>
      <c r="F627" s="674">
        <v>1</v>
      </c>
      <c r="G627" s="672">
        <v>0</v>
      </c>
    </row>
    <row r="628" spans="5:7" ht="15.75" thickBot="1" x14ac:dyDescent="0.3">
      <c r="E628" s="677" t="s">
        <v>10</v>
      </c>
      <c r="F628" s="678">
        <f>SUM(F625:F627)</f>
        <v>4</v>
      </c>
      <c r="G628" s="679">
        <f>SUM(G625:G627)</f>
        <v>4</v>
      </c>
    </row>
    <row r="629" spans="5:7" ht="7.5" customHeight="1" thickBot="1" x14ac:dyDescent="0.3">
      <c r="E629" s="668"/>
      <c r="F629" s="669"/>
      <c r="G629" s="669"/>
    </row>
    <row r="630" spans="5:7" x14ac:dyDescent="0.25">
      <c r="E630" s="675" t="s">
        <v>89</v>
      </c>
      <c r="F630" s="673">
        <v>0</v>
      </c>
      <c r="G630" s="671">
        <v>1</v>
      </c>
    </row>
    <row r="631" spans="5:7" x14ac:dyDescent="0.25">
      <c r="E631" s="680" t="s">
        <v>54</v>
      </c>
      <c r="F631" s="681">
        <v>1</v>
      </c>
      <c r="G631" s="682">
        <v>1</v>
      </c>
    </row>
    <row r="632" spans="5:7" x14ac:dyDescent="0.25">
      <c r="E632" s="683" t="s">
        <v>55</v>
      </c>
      <c r="F632" s="684">
        <v>3</v>
      </c>
      <c r="G632" s="685">
        <v>2</v>
      </c>
    </row>
    <row r="633" spans="5:7" ht="15.75" thickBot="1" x14ac:dyDescent="0.3">
      <c r="E633" s="677" t="s">
        <v>10</v>
      </c>
      <c r="F633" s="678">
        <f>SUM(F630:F632)</f>
        <v>4</v>
      </c>
      <c r="G633" s="679">
        <f>SUM(G630:G632)</f>
        <v>4</v>
      </c>
    </row>
    <row r="634" spans="5:7" ht="7.5" customHeight="1" thickBot="1" x14ac:dyDescent="0.3">
      <c r="E634" s="668"/>
      <c r="F634" s="669"/>
      <c r="G634" s="669"/>
    </row>
    <row r="635" spans="5:7" x14ac:dyDescent="0.25">
      <c r="E635" s="675" t="s">
        <v>89</v>
      </c>
      <c r="F635" s="673">
        <v>0</v>
      </c>
      <c r="G635" s="671">
        <v>0</v>
      </c>
    </row>
    <row r="636" spans="5:7" x14ac:dyDescent="0.25">
      <c r="E636" s="680" t="s">
        <v>420</v>
      </c>
      <c r="F636" s="681">
        <v>1</v>
      </c>
      <c r="G636" s="682">
        <v>0</v>
      </c>
    </row>
    <row r="637" spans="5:7" x14ac:dyDescent="0.25">
      <c r="E637" s="676" t="s">
        <v>421</v>
      </c>
      <c r="F637" s="674">
        <v>0</v>
      </c>
      <c r="G637" s="672">
        <v>0</v>
      </c>
    </row>
    <row r="638" spans="5:7" x14ac:dyDescent="0.25">
      <c r="E638" s="680" t="s">
        <v>422</v>
      </c>
      <c r="F638" s="681">
        <v>1</v>
      </c>
      <c r="G638" s="682">
        <v>0</v>
      </c>
    </row>
    <row r="639" spans="5:7" x14ac:dyDescent="0.25">
      <c r="E639" s="676" t="s">
        <v>423</v>
      </c>
      <c r="F639" s="674">
        <v>0</v>
      </c>
      <c r="G639" s="672">
        <v>0</v>
      </c>
    </row>
    <row r="640" spans="5:7" x14ac:dyDescent="0.25">
      <c r="E640" s="680" t="s">
        <v>271</v>
      </c>
      <c r="F640" s="681">
        <v>0</v>
      </c>
      <c r="G640" s="682">
        <v>0</v>
      </c>
    </row>
    <row r="641" spans="5:7" x14ac:dyDescent="0.25">
      <c r="E641" s="676" t="s">
        <v>424</v>
      </c>
      <c r="F641" s="674">
        <v>0</v>
      </c>
      <c r="G641" s="672">
        <v>0</v>
      </c>
    </row>
    <row r="642" spans="5:7" x14ac:dyDescent="0.25">
      <c r="E642" s="680" t="s">
        <v>425</v>
      </c>
      <c r="F642" s="681">
        <v>1</v>
      </c>
      <c r="G642" s="682">
        <v>1</v>
      </c>
    </row>
    <row r="643" spans="5:7" x14ac:dyDescent="0.25">
      <c r="E643" s="676" t="s">
        <v>426</v>
      </c>
      <c r="F643" s="674">
        <v>0</v>
      </c>
      <c r="G643" s="672">
        <v>1</v>
      </c>
    </row>
    <row r="644" spans="5:7" x14ac:dyDescent="0.25">
      <c r="E644" s="680" t="s">
        <v>427</v>
      </c>
      <c r="F644" s="681">
        <v>0</v>
      </c>
      <c r="G644" s="682">
        <v>0</v>
      </c>
    </row>
    <row r="645" spans="5:7" x14ac:dyDescent="0.25">
      <c r="E645" s="676" t="s">
        <v>428</v>
      </c>
      <c r="F645" s="674">
        <v>1</v>
      </c>
      <c r="G645" s="672">
        <v>1</v>
      </c>
    </row>
    <row r="646" spans="5:7" x14ac:dyDescent="0.25">
      <c r="E646" s="680" t="s">
        <v>429</v>
      </c>
      <c r="F646" s="681">
        <v>0</v>
      </c>
      <c r="G646" s="682">
        <v>0</v>
      </c>
    </row>
    <row r="647" spans="5:7" x14ac:dyDescent="0.25">
      <c r="E647" s="676" t="s">
        <v>430</v>
      </c>
      <c r="F647" s="674">
        <v>0</v>
      </c>
      <c r="G647" s="672">
        <v>1</v>
      </c>
    </row>
    <row r="648" spans="5:7" ht="15.75" thickBot="1" x14ac:dyDescent="0.3">
      <c r="E648" s="677" t="s">
        <v>10</v>
      </c>
      <c r="F648" s="678">
        <f>SUM(F635:F647)</f>
        <v>4</v>
      </c>
      <c r="G648" s="679">
        <f>SUM(G635:G647)</f>
        <v>4</v>
      </c>
    </row>
    <row r="649" spans="5:7" x14ac:dyDescent="0.25">
      <c r="E649" s="41" t="s">
        <v>432</v>
      </c>
    </row>
    <row r="651" spans="5:7" ht="23.25" customHeight="1" thickBot="1" x14ac:dyDescent="0.3">
      <c r="E651" s="1093" t="s">
        <v>327</v>
      </c>
      <c r="F651" s="1093"/>
      <c r="G651" s="1093"/>
    </row>
    <row r="652" spans="5:7" x14ac:dyDescent="0.25">
      <c r="E652" s="964" t="s">
        <v>46</v>
      </c>
      <c r="F652" s="493" t="s">
        <v>47</v>
      </c>
      <c r="G652" s="497" t="s">
        <v>47</v>
      </c>
    </row>
    <row r="653" spans="5:7" ht="15.75" thickBot="1" x14ac:dyDescent="0.3">
      <c r="E653" s="981"/>
      <c r="F653" s="498">
        <v>2009</v>
      </c>
      <c r="G653" s="502">
        <v>2010</v>
      </c>
    </row>
    <row r="654" spans="5:7" x14ac:dyDescent="0.25">
      <c r="E654" s="675" t="s">
        <v>419</v>
      </c>
      <c r="F654" s="673">
        <v>271</v>
      </c>
      <c r="G654" s="671">
        <v>360</v>
      </c>
    </row>
    <row r="655" spans="5:7" x14ac:dyDescent="0.25">
      <c r="E655" s="680" t="s">
        <v>57</v>
      </c>
      <c r="F655" s="681">
        <v>43</v>
      </c>
      <c r="G655" s="682">
        <v>67</v>
      </c>
    </row>
    <row r="656" spans="5:7" x14ac:dyDescent="0.25">
      <c r="E656" s="676" t="s">
        <v>89</v>
      </c>
      <c r="F656" s="674">
        <v>1</v>
      </c>
      <c r="G656" s="672">
        <v>1</v>
      </c>
    </row>
    <row r="657" spans="5:7" ht="15.75" thickBot="1" x14ac:dyDescent="0.3">
      <c r="E657" s="677" t="s">
        <v>10</v>
      </c>
      <c r="F657" s="678">
        <f>SUM(F654:F656)</f>
        <v>315</v>
      </c>
      <c r="G657" s="679">
        <f>SUM(G654:G656)</f>
        <v>428</v>
      </c>
    </row>
    <row r="658" spans="5:7" ht="7.5" customHeight="1" thickBot="1" x14ac:dyDescent="0.3">
      <c r="E658" s="668"/>
      <c r="F658" s="669"/>
      <c r="G658" s="669"/>
    </row>
    <row r="659" spans="5:7" x14ac:dyDescent="0.25">
      <c r="E659" s="675" t="s">
        <v>89</v>
      </c>
      <c r="F659" s="673">
        <v>1</v>
      </c>
      <c r="G659" s="671">
        <v>2</v>
      </c>
    </row>
    <row r="660" spans="5:7" x14ac:dyDescent="0.25">
      <c r="E660" s="680" t="s">
        <v>54</v>
      </c>
      <c r="F660" s="681">
        <v>203</v>
      </c>
      <c r="G660" s="682">
        <v>290</v>
      </c>
    </row>
    <row r="661" spans="5:7" x14ac:dyDescent="0.25">
      <c r="E661" s="683" t="s">
        <v>55</v>
      </c>
      <c r="F661" s="684">
        <v>111</v>
      </c>
      <c r="G661" s="685">
        <v>136</v>
      </c>
    </row>
    <row r="662" spans="5:7" ht="15.75" thickBot="1" x14ac:dyDescent="0.3">
      <c r="E662" s="677" t="s">
        <v>10</v>
      </c>
      <c r="F662" s="678">
        <f>SUM(F659:F661)</f>
        <v>315</v>
      </c>
      <c r="G662" s="679">
        <f>SUM(G659:G661)</f>
        <v>428</v>
      </c>
    </row>
    <row r="663" spans="5:7" ht="7.5" customHeight="1" thickBot="1" x14ac:dyDescent="0.3">
      <c r="E663" s="668"/>
      <c r="F663" s="669"/>
      <c r="G663" s="669"/>
    </row>
    <row r="664" spans="5:7" x14ac:dyDescent="0.25">
      <c r="E664" s="675" t="s">
        <v>89</v>
      </c>
      <c r="F664" s="673">
        <v>1</v>
      </c>
      <c r="G664" s="671">
        <v>0</v>
      </c>
    </row>
    <row r="665" spans="5:7" x14ac:dyDescent="0.25">
      <c r="E665" s="680" t="s">
        <v>420</v>
      </c>
      <c r="F665" s="681">
        <v>31</v>
      </c>
      <c r="G665" s="682">
        <v>53</v>
      </c>
    </row>
    <row r="666" spans="5:7" x14ac:dyDescent="0.25">
      <c r="E666" s="676" t="s">
        <v>421</v>
      </c>
      <c r="F666" s="674">
        <v>4</v>
      </c>
      <c r="G666" s="672">
        <v>14</v>
      </c>
    </row>
    <row r="667" spans="5:7" x14ac:dyDescent="0.25">
      <c r="E667" s="680" t="s">
        <v>422</v>
      </c>
      <c r="F667" s="681">
        <v>37</v>
      </c>
      <c r="G667" s="682">
        <v>31</v>
      </c>
    </row>
    <row r="668" spans="5:7" x14ac:dyDescent="0.25">
      <c r="E668" s="676" t="s">
        <v>423</v>
      </c>
      <c r="F668" s="674">
        <v>19</v>
      </c>
      <c r="G668" s="672">
        <v>23</v>
      </c>
    </row>
    <row r="669" spans="5:7" x14ac:dyDescent="0.25">
      <c r="E669" s="680" t="s">
        <v>271</v>
      </c>
      <c r="F669" s="681">
        <v>2</v>
      </c>
      <c r="G669" s="682">
        <v>1</v>
      </c>
    </row>
    <row r="670" spans="5:7" x14ac:dyDescent="0.25">
      <c r="E670" s="676" t="s">
        <v>424</v>
      </c>
      <c r="F670" s="674">
        <v>15</v>
      </c>
      <c r="G670" s="672">
        <v>8</v>
      </c>
    </row>
    <row r="671" spans="5:7" x14ac:dyDescent="0.25">
      <c r="E671" s="680" t="s">
        <v>425</v>
      </c>
      <c r="F671" s="681">
        <v>79</v>
      </c>
      <c r="G671" s="682">
        <v>116</v>
      </c>
    </row>
    <row r="672" spans="5:7" x14ac:dyDescent="0.25">
      <c r="E672" s="676" t="s">
        <v>426</v>
      </c>
      <c r="F672" s="674">
        <v>35</v>
      </c>
      <c r="G672" s="672">
        <v>37</v>
      </c>
    </row>
    <row r="673" spans="5:7" x14ac:dyDescent="0.25">
      <c r="E673" s="680" t="s">
        <v>427</v>
      </c>
      <c r="F673" s="681">
        <v>41</v>
      </c>
      <c r="G673" s="682">
        <v>90</v>
      </c>
    </row>
    <row r="674" spans="5:7" x14ac:dyDescent="0.25">
      <c r="E674" s="676" t="s">
        <v>428</v>
      </c>
      <c r="F674" s="674">
        <v>43</v>
      </c>
      <c r="G674" s="672">
        <v>47</v>
      </c>
    </row>
    <row r="675" spans="5:7" x14ac:dyDescent="0.25">
      <c r="E675" s="680" t="s">
        <v>429</v>
      </c>
      <c r="F675" s="681">
        <v>2</v>
      </c>
      <c r="G675" s="682">
        <v>0</v>
      </c>
    </row>
    <row r="676" spans="5:7" x14ac:dyDescent="0.25">
      <c r="E676" s="676" t="s">
        <v>430</v>
      </c>
      <c r="F676" s="674">
        <v>6</v>
      </c>
      <c r="G676" s="672">
        <v>8</v>
      </c>
    </row>
    <row r="677" spans="5:7" ht="15.75" thickBot="1" x14ac:dyDescent="0.3">
      <c r="E677" s="677" t="s">
        <v>10</v>
      </c>
      <c r="F677" s="678">
        <f>SUM(F664:F676)</f>
        <v>315</v>
      </c>
      <c r="G677" s="679">
        <f>SUM(G664:G676)</f>
        <v>428</v>
      </c>
    </row>
    <row r="678" spans="5:7" x14ac:dyDescent="0.25">
      <c r="E678" s="41" t="s">
        <v>432</v>
      </c>
    </row>
    <row r="680" spans="5:7" ht="23.25" customHeight="1" thickBot="1" x14ac:dyDescent="0.3">
      <c r="E680" s="1093" t="s">
        <v>328</v>
      </c>
      <c r="F680" s="1093"/>
      <c r="G680" s="1093"/>
    </row>
    <row r="681" spans="5:7" x14ac:dyDescent="0.25">
      <c r="E681" s="964" t="s">
        <v>46</v>
      </c>
      <c r="F681" s="493" t="s">
        <v>47</v>
      </c>
      <c r="G681" s="497" t="s">
        <v>47</v>
      </c>
    </row>
    <row r="682" spans="5:7" ht="15.75" thickBot="1" x14ac:dyDescent="0.3">
      <c r="E682" s="981"/>
      <c r="F682" s="498">
        <v>2009</v>
      </c>
      <c r="G682" s="502">
        <v>2010</v>
      </c>
    </row>
    <row r="683" spans="5:7" x14ac:dyDescent="0.25">
      <c r="E683" s="675" t="s">
        <v>419</v>
      </c>
      <c r="F683" s="673">
        <v>942</v>
      </c>
      <c r="G683" s="671">
        <v>1144</v>
      </c>
    </row>
    <row r="684" spans="5:7" x14ac:dyDescent="0.25">
      <c r="E684" s="680" t="s">
        <v>57</v>
      </c>
      <c r="F684" s="681">
        <v>58</v>
      </c>
      <c r="G684" s="682">
        <v>62</v>
      </c>
    </row>
    <row r="685" spans="5:7" x14ac:dyDescent="0.25">
      <c r="E685" s="676" t="s">
        <v>89</v>
      </c>
      <c r="F685" s="674">
        <v>3</v>
      </c>
      <c r="G685" s="672">
        <v>1</v>
      </c>
    </row>
    <row r="686" spans="5:7" ht="15.75" thickBot="1" x14ac:dyDescent="0.3">
      <c r="E686" s="677" t="s">
        <v>10</v>
      </c>
      <c r="F686" s="678">
        <f>SUM(F683:F685)</f>
        <v>1003</v>
      </c>
      <c r="G686" s="679">
        <f>SUM(G683:G685)</f>
        <v>1207</v>
      </c>
    </row>
    <row r="687" spans="5:7" ht="7.5" customHeight="1" thickBot="1" x14ac:dyDescent="0.3">
      <c r="E687" s="668"/>
      <c r="F687" s="669"/>
      <c r="G687" s="669"/>
    </row>
    <row r="688" spans="5:7" x14ac:dyDescent="0.25">
      <c r="E688" s="675" t="s">
        <v>89</v>
      </c>
      <c r="F688" s="673">
        <v>2</v>
      </c>
      <c r="G688" s="671">
        <v>1</v>
      </c>
    </row>
    <row r="689" spans="2:7" x14ac:dyDescent="0.25">
      <c r="E689" s="680" t="s">
        <v>54</v>
      </c>
      <c r="F689" s="681">
        <v>657</v>
      </c>
      <c r="G689" s="682">
        <v>824</v>
      </c>
    </row>
    <row r="690" spans="2:7" x14ac:dyDescent="0.25">
      <c r="E690" s="683" t="s">
        <v>55</v>
      </c>
      <c r="F690" s="684">
        <v>344</v>
      </c>
      <c r="G690" s="685">
        <v>382</v>
      </c>
    </row>
    <row r="691" spans="2:7" ht="15.75" thickBot="1" x14ac:dyDescent="0.3">
      <c r="E691" s="677" t="s">
        <v>10</v>
      </c>
      <c r="F691" s="678">
        <f>SUM(F688:F690)</f>
        <v>1003</v>
      </c>
      <c r="G691" s="679">
        <f>SUM(G688:G690)</f>
        <v>1207</v>
      </c>
    </row>
    <row r="692" spans="2:7" ht="7.5" customHeight="1" thickBot="1" x14ac:dyDescent="0.3">
      <c r="E692" s="668"/>
      <c r="F692" s="669"/>
      <c r="G692" s="669"/>
    </row>
    <row r="693" spans="2:7" x14ac:dyDescent="0.25">
      <c r="E693" s="675" t="s">
        <v>89</v>
      </c>
      <c r="F693" s="673">
        <v>2</v>
      </c>
      <c r="G693" s="671">
        <v>4</v>
      </c>
    </row>
    <row r="694" spans="2:7" x14ac:dyDescent="0.25">
      <c r="E694" s="680" t="s">
        <v>420</v>
      </c>
      <c r="F694" s="681">
        <v>58</v>
      </c>
      <c r="G694" s="682">
        <v>75</v>
      </c>
    </row>
    <row r="695" spans="2:7" x14ac:dyDescent="0.25">
      <c r="E695" s="676" t="s">
        <v>421</v>
      </c>
      <c r="F695" s="674">
        <v>11</v>
      </c>
      <c r="G695" s="672">
        <v>10</v>
      </c>
    </row>
    <row r="696" spans="2:7" x14ac:dyDescent="0.25">
      <c r="E696" s="680" t="s">
        <v>422</v>
      </c>
      <c r="F696" s="681">
        <v>61</v>
      </c>
      <c r="G696" s="682">
        <v>74</v>
      </c>
    </row>
    <row r="697" spans="2:7" x14ac:dyDescent="0.25">
      <c r="B697" s="890" t="s">
        <v>40</v>
      </c>
      <c r="E697" s="676" t="s">
        <v>423</v>
      </c>
      <c r="F697" s="674">
        <v>68</v>
      </c>
      <c r="G697" s="672">
        <v>65</v>
      </c>
    </row>
    <row r="698" spans="2:7" x14ac:dyDescent="0.25">
      <c r="B698" s="891" t="s">
        <v>42</v>
      </c>
      <c r="E698" s="680" t="s">
        <v>271</v>
      </c>
      <c r="F698" s="681">
        <v>8</v>
      </c>
      <c r="G698" s="682">
        <v>10</v>
      </c>
    </row>
    <row r="699" spans="2:7" x14ac:dyDescent="0.25">
      <c r="B699" s="890" t="s">
        <v>103</v>
      </c>
      <c r="E699" s="676" t="s">
        <v>424</v>
      </c>
      <c r="F699" s="674">
        <v>6</v>
      </c>
      <c r="G699" s="672">
        <v>17</v>
      </c>
    </row>
    <row r="700" spans="2:7" x14ac:dyDescent="0.25">
      <c r="E700" s="680" t="s">
        <v>425</v>
      </c>
      <c r="F700" s="681">
        <v>344</v>
      </c>
      <c r="G700" s="682">
        <v>436</v>
      </c>
    </row>
    <row r="701" spans="2:7" x14ac:dyDescent="0.25">
      <c r="E701" s="676" t="s">
        <v>426</v>
      </c>
      <c r="F701" s="674">
        <v>95</v>
      </c>
      <c r="G701" s="672">
        <v>109</v>
      </c>
    </row>
    <row r="702" spans="2:7" x14ac:dyDescent="0.25">
      <c r="E702" s="680" t="s">
        <v>427</v>
      </c>
      <c r="F702" s="681">
        <v>177</v>
      </c>
      <c r="G702" s="682">
        <v>192</v>
      </c>
    </row>
    <row r="703" spans="2:7" x14ac:dyDescent="0.25">
      <c r="E703" s="676" t="s">
        <v>428</v>
      </c>
      <c r="F703" s="674">
        <v>161</v>
      </c>
      <c r="G703" s="672">
        <v>201</v>
      </c>
    </row>
    <row r="704" spans="2:7" x14ac:dyDescent="0.25">
      <c r="E704" s="680" t="s">
        <v>429</v>
      </c>
      <c r="F704" s="681">
        <v>6</v>
      </c>
      <c r="G704" s="682">
        <v>2</v>
      </c>
    </row>
    <row r="705" spans="5:7" x14ac:dyDescent="0.25">
      <c r="E705" s="676" t="s">
        <v>430</v>
      </c>
      <c r="F705" s="674">
        <v>6</v>
      </c>
      <c r="G705" s="672">
        <v>12</v>
      </c>
    </row>
    <row r="706" spans="5:7" ht="15.75" thickBot="1" x14ac:dyDescent="0.3">
      <c r="E706" s="677" t="s">
        <v>10</v>
      </c>
      <c r="F706" s="678">
        <f>SUM(F693:F705)</f>
        <v>1003</v>
      </c>
      <c r="G706" s="679">
        <f>SUM(G693:G705)</f>
        <v>1207</v>
      </c>
    </row>
    <row r="707" spans="5:7" x14ac:dyDescent="0.25">
      <c r="E707" s="41" t="s">
        <v>432</v>
      </c>
    </row>
    <row r="709" spans="5:7" ht="23.25" customHeight="1" thickBot="1" x14ac:dyDescent="0.3">
      <c r="E709" s="1093" t="s">
        <v>329</v>
      </c>
      <c r="F709" s="1093"/>
      <c r="G709" s="1093"/>
    </row>
    <row r="710" spans="5:7" x14ac:dyDescent="0.25">
      <c r="E710" s="964" t="s">
        <v>46</v>
      </c>
      <c r="F710" s="493" t="s">
        <v>47</v>
      </c>
      <c r="G710" s="497" t="s">
        <v>47</v>
      </c>
    </row>
    <row r="711" spans="5:7" ht="15.75" thickBot="1" x14ac:dyDescent="0.3">
      <c r="E711" s="981"/>
      <c r="F711" s="498">
        <v>2009</v>
      </c>
      <c r="G711" s="502">
        <v>2010</v>
      </c>
    </row>
    <row r="712" spans="5:7" x14ac:dyDescent="0.25">
      <c r="E712" s="675" t="s">
        <v>419</v>
      </c>
      <c r="F712" s="673">
        <v>87</v>
      </c>
      <c r="G712" s="671">
        <v>92</v>
      </c>
    </row>
    <row r="713" spans="5:7" x14ac:dyDescent="0.25">
      <c r="E713" s="680" t="s">
        <v>57</v>
      </c>
      <c r="F713" s="681">
        <v>50</v>
      </c>
      <c r="G713" s="682">
        <v>63</v>
      </c>
    </row>
    <row r="714" spans="5:7" x14ac:dyDescent="0.25">
      <c r="E714" s="676" t="s">
        <v>89</v>
      </c>
      <c r="F714" s="674">
        <v>0</v>
      </c>
      <c r="G714" s="672">
        <v>0</v>
      </c>
    </row>
    <row r="715" spans="5:7" ht="15.75" thickBot="1" x14ac:dyDescent="0.3">
      <c r="E715" s="677" t="s">
        <v>10</v>
      </c>
      <c r="F715" s="678">
        <f>SUM(F712:F714)</f>
        <v>137</v>
      </c>
      <c r="G715" s="679">
        <f>SUM(G712:G714)</f>
        <v>155</v>
      </c>
    </row>
    <row r="716" spans="5:7" ht="7.5" customHeight="1" thickBot="1" x14ac:dyDescent="0.3">
      <c r="E716" s="668"/>
      <c r="F716" s="669"/>
      <c r="G716" s="669"/>
    </row>
    <row r="717" spans="5:7" x14ac:dyDescent="0.25">
      <c r="E717" s="675" t="s">
        <v>89</v>
      </c>
      <c r="F717" s="673">
        <v>1</v>
      </c>
      <c r="G717" s="671">
        <v>0</v>
      </c>
    </row>
    <row r="718" spans="5:7" x14ac:dyDescent="0.25">
      <c r="E718" s="680" t="s">
        <v>54</v>
      </c>
      <c r="F718" s="681">
        <v>93</v>
      </c>
      <c r="G718" s="682">
        <v>88</v>
      </c>
    </row>
    <row r="719" spans="5:7" x14ac:dyDescent="0.25">
      <c r="E719" s="683" t="s">
        <v>55</v>
      </c>
      <c r="F719" s="684">
        <v>43</v>
      </c>
      <c r="G719" s="685">
        <v>67</v>
      </c>
    </row>
    <row r="720" spans="5:7" ht="15.75" thickBot="1" x14ac:dyDescent="0.3">
      <c r="E720" s="677" t="s">
        <v>10</v>
      </c>
      <c r="F720" s="678">
        <f>SUM(F717:F719)</f>
        <v>137</v>
      </c>
      <c r="G720" s="679">
        <f>SUM(G717:G719)</f>
        <v>155</v>
      </c>
    </row>
    <row r="721" spans="5:7" ht="7.5" customHeight="1" thickBot="1" x14ac:dyDescent="0.3">
      <c r="E721" s="668"/>
      <c r="F721" s="669"/>
      <c r="G721" s="669"/>
    </row>
    <row r="722" spans="5:7" x14ac:dyDescent="0.25">
      <c r="E722" s="675" t="s">
        <v>89</v>
      </c>
      <c r="F722" s="673">
        <v>2</v>
      </c>
      <c r="G722" s="671">
        <v>0</v>
      </c>
    </row>
    <row r="723" spans="5:7" x14ac:dyDescent="0.25">
      <c r="E723" s="680" t="s">
        <v>420</v>
      </c>
      <c r="F723" s="681">
        <v>11</v>
      </c>
      <c r="G723" s="682">
        <v>12</v>
      </c>
    </row>
    <row r="724" spans="5:7" x14ac:dyDescent="0.25">
      <c r="E724" s="676" t="s">
        <v>421</v>
      </c>
      <c r="F724" s="674">
        <v>7</v>
      </c>
      <c r="G724" s="672">
        <v>4</v>
      </c>
    </row>
    <row r="725" spans="5:7" x14ac:dyDescent="0.25">
      <c r="E725" s="680" t="s">
        <v>422</v>
      </c>
      <c r="F725" s="681">
        <v>25</v>
      </c>
      <c r="G725" s="682">
        <v>23</v>
      </c>
    </row>
    <row r="726" spans="5:7" x14ac:dyDescent="0.25">
      <c r="E726" s="676" t="s">
        <v>423</v>
      </c>
      <c r="F726" s="674">
        <v>9</v>
      </c>
      <c r="G726" s="672">
        <v>16</v>
      </c>
    </row>
    <row r="727" spans="5:7" x14ac:dyDescent="0.25">
      <c r="E727" s="680" t="s">
        <v>271</v>
      </c>
      <c r="F727" s="681">
        <v>3</v>
      </c>
      <c r="G727" s="682">
        <v>4</v>
      </c>
    </row>
    <row r="728" spans="5:7" x14ac:dyDescent="0.25">
      <c r="E728" s="676" t="s">
        <v>424</v>
      </c>
      <c r="F728" s="674">
        <v>4</v>
      </c>
      <c r="G728" s="672">
        <v>8</v>
      </c>
    </row>
    <row r="729" spans="5:7" x14ac:dyDescent="0.25">
      <c r="E729" s="680" t="s">
        <v>425</v>
      </c>
      <c r="F729" s="681">
        <v>28</v>
      </c>
      <c r="G729" s="682">
        <v>38</v>
      </c>
    </row>
    <row r="730" spans="5:7" x14ac:dyDescent="0.25">
      <c r="E730" s="676" t="s">
        <v>426</v>
      </c>
      <c r="F730" s="674">
        <v>18</v>
      </c>
      <c r="G730" s="672">
        <v>17</v>
      </c>
    </row>
    <row r="731" spans="5:7" x14ac:dyDescent="0.25">
      <c r="E731" s="680" t="s">
        <v>427</v>
      </c>
      <c r="F731" s="681">
        <v>9</v>
      </c>
      <c r="G731" s="682">
        <v>10</v>
      </c>
    </row>
    <row r="732" spans="5:7" x14ac:dyDescent="0.25">
      <c r="E732" s="676" t="s">
        <v>428</v>
      </c>
      <c r="F732" s="674">
        <v>14</v>
      </c>
      <c r="G732" s="672">
        <v>12</v>
      </c>
    </row>
    <row r="733" spans="5:7" x14ac:dyDescent="0.25">
      <c r="E733" s="680" t="s">
        <v>429</v>
      </c>
      <c r="F733" s="681">
        <v>0</v>
      </c>
      <c r="G733" s="682">
        <v>0</v>
      </c>
    </row>
    <row r="734" spans="5:7" x14ac:dyDescent="0.25">
      <c r="E734" s="676" t="s">
        <v>430</v>
      </c>
      <c r="F734" s="674">
        <v>7</v>
      </c>
      <c r="G734" s="672">
        <v>11</v>
      </c>
    </row>
    <row r="735" spans="5:7" ht="15.75" thickBot="1" x14ac:dyDescent="0.3">
      <c r="E735" s="677" t="s">
        <v>10</v>
      </c>
      <c r="F735" s="678">
        <f>SUM(F722:F734)</f>
        <v>137</v>
      </c>
      <c r="G735" s="679">
        <f>SUM(G722:G734)</f>
        <v>155</v>
      </c>
    </row>
    <row r="736" spans="5:7" x14ac:dyDescent="0.25">
      <c r="E736" s="41" t="s">
        <v>432</v>
      </c>
    </row>
    <row r="738" spans="5:7" ht="23.25" customHeight="1" thickBot="1" x14ac:dyDescent="0.3">
      <c r="E738" s="1093" t="s">
        <v>330</v>
      </c>
      <c r="F738" s="1093"/>
      <c r="G738" s="1093"/>
    </row>
    <row r="739" spans="5:7" x14ac:dyDescent="0.25">
      <c r="E739" s="964" t="s">
        <v>46</v>
      </c>
      <c r="F739" s="493" t="s">
        <v>47</v>
      </c>
      <c r="G739" s="497" t="s">
        <v>47</v>
      </c>
    </row>
    <row r="740" spans="5:7" ht="15.75" thickBot="1" x14ac:dyDescent="0.3">
      <c r="E740" s="981"/>
      <c r="F740" s="498">
        <v>2009</v>
      </c>
      <c r="G740" s="502">
        <v>2010</v>
      </c>
    </row>
    <row r="741" spans="5:7" x14ac:dyDescent="0.25">
      <c r="E741" s="675" t="s">
        <v>419</v>
      </c>
      <c r="F741" s="673">
        <v>24</v>
      </c>
      <c r="G741" s="671">
        <v>15</v>
      </c>
    </row>
    <row r="742" spans="5:7" x14ac:dyDescent="0.25">
      <c r="E742" s="680" t="s">
        <v>57</v>
      </c>
      <c r="F742" s="681">
        <v>38</v>
      </c>
      <c r="G742" s="682">
        <v>38</v>
      </c>
    </row>
    <row r="743" spans="5:7" x14ac:dyDescent="0.25">
      <c r="E743" s="676" t="s">
        <v>89</v>
      </c>
      <c r="F743" s="674">
        <v>0</v>
      </c>
      <c r="G743" s="672">
        <v>1</v>
      </c>
    </row>
    <row r="744" spans="5:7" ht="15.75" thickBot="1" x14ac:dyDescent="0.3">
      <c r="E744" s="677" t="s">
        <v>10</v>
      </c>
      <c r="F744" s="678">
        <f>SUM(F741:F743)</f>
        <v>62</v>
      </c>
      <c r="G744" s="679">
        <f>SUM(G741:G743)</f>
        <v>54</v>
      </c>
    </row>
    <row r="745" spans="5:7" ht="7.5" customHeight="1" thickBot="1" x14ac:dyDescent="0.3">
      <c r="E745" s="668"/>
      <c r="F745" s="669"/>
      <c r="G745" s="669"/>
    </row>
    <row r="746" spans="5:7" x14ac:dyDescent="0.25">
      <c r="E746" s="675" t="s">
        <v>89</v>
      </c>
      <c r="F746" s="673">
        <v>0</v>
      </c>
      <c r="G746" s="671">
        <v>0</v>
      </c>
    </row>
    <row r="747" spans="5:7" x14ac:dyDescent="0.25">
      <c r="E747" s="680" t="s">
        <v>54</v>
      </c>
      <c r="F747" s="681">
        <v>41</v>
      </c>
      <c r="G747" s="682">
        <v>33</v>
      </c>
    </row>
    <row r="748" spans="5:7" x14ac:dyDescent="0.25">
      <c r="E748" s="683" t="s">
        <v>55</v>
      </c>
      <c r="F748" s="684">
        <v>21</v>
      </c>
      <c r="G748" s="685">
        <v>21</v>
      </c>
    </row>
    <row r="749" spans="5:7" ht="15.75" thickBot="1" x14ac:dyDescent="0.3">
      <c r="E749" s="677" t="s">
        <v>10</v>
      </c>
      <c r="F749" s="678">
        <f>SUM(F746:F748)</f>
        <v>62</v>
      </c>
      <c r="G749" s="679">
        <f>SUM(G746:G748)</f>
        <v>54</v>
      </c>
    </row>
    <row r="750" spans="5:7" ht="7.5" customHeight="1" thickBot="1" x14ac:dyDescent="0.3">
      <c r="E750" s="668"/>
      <c r="F750" s="669"/>
      <c r="G750" s="669"/>
    </row>
    <row r="751" spans="5:7" x14ac:dyDescent="0.25">
      <c r="E751" s="675" t="s">
        <v>89</v>
      </c>
      <c r="F751" s="673">
        <v>3</v>
      </c>
      <c r="G751" s="671">
        <v>0</v>
      </c>
    </row>
    <row r="752" spans="5:7" x14ac:dyDescent="0.25">
      <c r="E752" s="680" t="s">
        <v>420</v>
      </c>
      <c r="F752" s="681">
        <v>3</v>
      </c>
      <c r="G752" s="682">
        <v>2</v>
      </c>
    </row>
    <row r="753" spans="5:7" x14ac:dyDescent="0.25">
      <c r="E753" s="676" t="s">
        <v>421</v>
      </c>
      <c r="F753" s="674">
        <v>0</v>
      </c>
      <c r="G753" s="672">
        <v>2</v>
      </c>
    </row>
    <row r="754" spans="5:7" x14ac:dyDescent="0.25">
      <c r="E754" s="680" t="s">
        <v>422</v>
      </c>
      <c r="F754" s="681">
        <v>20</v>
      </c>
      <c r="G754" s="682">
        <v>10</v>
      </c>
    </row>
    <row r="755" spans="5:7" x14ac:dyDescent="0.25">
      <c r="E755" s="676" t="s">
        <v>423</v>
      </c>
      <c r="F755" s="674">
        <v>5</v>
      </c>
      <c r="G755" s="672">
        <v>2</v>
      </c>
    </row>
    <row r="756" spans="5:7" x14ac:dyDescent="0.25">
      <c r="E756" s="680" t="s">
        <v>271</v>
      </c>
      <c r="F756" s="681">
        <v>1</v>
      </c>
      <c r="G756" s="682">
        <v>0</v>
      </c>
    </row>
    <row r="757" spans="5:7" x14ac:dyDescent="0.25">
      <c r="E757" s="676" t="s">
        <v>424</v>
      </c>
      <c r="F757" s="674">
        <v>3</v>
      </c>
      <c r="G757" s="672">
        <v>5</v>
      </c>
    </row>
    <row r="758" spans="5:7" x14ac:dyDescent="0.25">
      <c r="E758" s="680" t="s">
        <v>425</v>
      </c>
      <c r="F758" s="681">
        <v>5</v>
      </c>
      <c r="G758" s="682">
        <v>8</v>
      </c>
    </row>
    <row r="759" spans="5:7" x14ac:dyDescent="0.25">
      <c r="E759" s="676" t="s">
        <v>426</v>
      </c>
      <c r="F759" s="674">
        <v>10</v>
      </c>
      <c r="G759" s="672">
        <v>12</v>
      </c>
    </row>
    <row r="760" spans="5:7" x14ac:dyDescent="0.25">
      <c r="E760" s="680" t="s">
        <v>427</v>
      </c>
      <c r="F760" s="681">
        <v>4</v>
      </c>
      <c r="G760" s="682">
        <v>3</v>
      </c>
    </row>
    <row r="761" spans="5:7" x14ac:dyDescent="0.25">
      <c r="E761" s="676" t="s">
        <v>428</v>
      </c>
      <c r="F761" s="674">
        <v>1</v>
      </c>
      <c r="G761" s="672">
        <v>2</v>
      </c>
    </row>
    <row r="762" spans="5:7" x14ac:dyDescent="0.25">
      <c r="E762" s="680" t="s">
        <v>429</v>
      </c>
      <c r="F762" s="681">
        <v>0</v>
      </c>
      <c r="G762" s="682">
        <v>0</v>
      </c>
    </row>
    <row r="763" spans="5:7" x14ac:dyDescent="0.25">
      <c r="E763" s="676" t="s">
        <v>430</v>
      </c>
      <c r="F763" s="674">
        <v>7</v>
      </c>
      <c r="G763" s="672">
        <v>8</v>
      </c>
    </row>
    <row r="764" spans="5:7" ht="15.75" thickBot="1" x14ac:dyDescent="0.3">
      <c r="E764" s="677" t="s">
        <v>10</v>
      </c>
      <c r="F764" s="678">
        <f>SUM(F751:F763)</f>
        <v>62</v>
      </c>
      <c r="G764" s="679">
        <f>SUM(G751:G763)</f>
        <v>54</v>
      </c>
    </row>
    <row r="765" spans="5:7" x14ac:dyDescent="0.25">
      <c r="E765" s="41" t="s">
        <v>432</v>
      </c>
    </row>
    <row r="767" spans="5:7" ht="23.25" customHeight="1" thickBot="1" x14ac:dyDescent="0.3">
      <c r="E767" s="1093" t="s">
        <v>331</v>
      </c>
      <c r="F767" s="1093"/>
      <c r="G767" s="1093"/>
    </row>
    <row r="768" spans="5:7" x14ac:dyDescent="0.25">
      <c r="E768" s="964" t="s">
        <v>46</v>
      </c>
      <c r="F768" s="493" t="s">
        <v>47</v>
      </c>
      <c r="G768" s="497" t="s">
        <v>47</v>
      </c>
    </row>
    <row r="769" spans="5:7" ht="15.75" thickBot="1" x14ac:dyDescent="0.3">
      <c r="E769" s="981"/>
      <c r="F769" s="498">
        <v>2009</v>
      </c>
      <c r="G769" s="502">
        <v>2010</v>
      </c>
    </row>
    <row r="770" spans="5:7" x14ac:dyDescent="0.25">
      <c r="E770" s="675" t="s">
        <v>419</v>
      </c>
      <c r="F770" s="673">
        <v>18</v>
      </c>
      <c r="G770" s="671">
        <v>11</v>
      </c>
    </row>
    <row r="771" spans="5:7" x14ac:dyDescent="0.25">
      <c r="E771" s="680" t="s">
        <v>57</v>
      </c>
      <c r="F771" s="681">
        <v>14</v>
      </c>
      <c r="G771" s="682">
        <v>14</v>
      </c>
    </row>
    <row r="772" spans="5:7" x14ac:dyDescent="0.25">
      <c r="E772" s="676" t="s">
        <v>89</v>
      </c>
      <c r="F772" s="674">
        <v>0</v>
      </c>
      <c r="G772" s="672">
        <v>0</v>
      </c>
    </row>
    <row r="773" spans="5:7" ht="15.75" thickBot="1" x14ac:dyDescent="0.3">
      <c r="E773" s="677" t="s">
        <v>10</v>
      </c>
      <c r="F773" s="678">
        <f>SUM(F770:F772)</f>
        <v>32</v>
      </c>
      <c r="G773" s="679">
        <f>SUM(G770:G772)</f>
        <v>25</v>
      </c>
    </row>
    <row r="774" spans="5:7" ht="7.5" customHeight="1" thickBot="1" x14ac:dyDescent="0.3">
      <c r="E774" s="668"/>
      <c r="F774" s="669"/>
      <c r="G774" s="669"/>
    </row>
    <row r="775" spans="5:7" x14ac:dyDescent="0.25">
      <c r="E775" s="675" t="s">
        <v>89</v>
      </c>
      <c r="F775" s="673">
        <v>0</v>
      </c>
      <c r="G775" s="671">
        <v>0</v>
      </c>
    </row>
    <row r="776" spans="5:7" x14ac:dyDescent="0.25">
      <c r="E776" s="680" t="s">
        <v>54</v>
      </c>
      <c r="F776" s="681">
        <v>17</v>
      </c>
      <c r="G776" s="682">
        <v>19</v>
      </c>
    </row>
    <row r="777" spans="5:7" x14ac:dyDescent="0.25">
      <c r="E777" s="683" t="s">
        <v>55</v>
      </c>
      <c r="F777" s="684">
        <v>15</v>
      </c>
      <c r="G777" s="685">
        <v>6</v>
      </c>
    </row>
    <row r="778" spans="5:7" ht="15.75" thickBot="1" x14ac:dyDescent="0.3">
      <c r="E778" s="677" t="s">
        <v>10</v>
      </c>
      <c r="F778" s="678">
        <f>SUM(F775:F777)</f>
        <v>32</v>
      </c>
      <c r="G778" s="679">
        <f>SUM(G775:G777)</f>
        <v>25</v>
      </c>
    </row>
    <row r="779" spans="5:7" ht="7.5" customHeight="1" thickBot="1" x14ac:dyDescent="0.3">
      <c r="E779" s="668"/>
      <c r="F779" s="669"/>
      <c r="G779" s="669"/>
    </row>
    <row r="780" spans="5:7" x14ac:dyDescent="0.25">
      <c r="E780" s="675" t="s">
        <v>89</v>
      </c>
      <c r="F780" s="673">
        <v>0</v>
      </c>
      <c r="G780" s="671">
        <v>0</v>
      </c>
    </row>
    <row r="781" spans="5:7" x14ac:dyDescent="0.25">
      <c r="E781" s="680" t="s">
        <v>420</v>
      </c>
      <c r="F781" s="681">
        <v>0</v>
      </c>
      <c r="G781" s="682">
        <v>0</v>
      </c>
    </row>
    <row r="782" spans="5:7" x14ac:dyDescent="0.25">
      <c r="E782" s="676" t="s">
        <v>421</v>
      </c>
      <c r="F782" s="674">
        <v>1</v>
      </c>
      <c r="G782" s="672">
        <v>2</v>
      </c>
    </row>
    <row r="783" spans="5:7" x14ac:dyDescent="0.25">
      <c r="E783" s="680" t="s">
        <v>422</v>
      </c>
      <c r="F783" s="681">
        <v>10</v>
      </c>
      <c r="G783" s="682">
        <v>3</v>
      </c>
    </row>
    <row r="784" spans="5:7" x14ac:dyDescent="0.25">
      <c r="E784" s="676" t="s">
        <v>423</v>
      </c>
      <c r="F784" s="674">
        <v>3</v>
      </c>
      <c r="G784" s="672">
        <v>1</v>
      </c>
    </row>
    <row r="785" spans="5:7" x14ac:dyDescent="0.25">
      <c r="E785" s="680" t="s">
        <v>271</v>
      </c>
      <c r="F785" s="681">
        <v>2</v>
      </c>
      <c r="G785" s="682">
        <v>0</v>
      </c>
    </row>
    <row r="786" spans="5:7" x14ac:dyDescent="0.25">
      <c r="E786" s="676" t="s">
        <v>424</v>
      </c>
      <c r="F786" s="674">
        <v>1</v>
      </c>
      <c r="G786" s="672">
        <v>1</v>
      </c>
    </row>
    <row r="787" spans="5:7" x14ac:dyDescent="0.25">
      <c r="E787" s="680" t="s">
        <v>425</v>
      </c>
      <c r="F787" s="681">
        <v>6</v>
      </c>
      <c r="G787" s="682">
        <v>10</v>
      </c>
    </row>
    <row r="788" spans="5:7" x14ac:dyDescent="0.25">
      <c r="E788" s="676" t="s">
        <v>426</v>
      </c>
      <c r="F788" s="674">
        <v>4</v>
      </c>
      <c r="G788" s="672">
        <v>1</v>
      </c>
    </row>
    <row r="789" spans="5:7" x14ac:dyDescent="0.25">
      <c r="E789" s="680" t="s">
        <v>427</v>
      </c>
      <c r="F789" s="681">
        <v>2</v>
      </c>
      <c r="G789" s="682">
        <v>1</v>
      </c>
    </row>
    <row r="790" spans="5:7" x14ac:dyDescent="0.25">
      <c r="E790" s="676" t="s">
        <v>428</v>
      </c>
      <c r="F790" s="674">
        <v>3</v>
      </c>
      <c r="G790" s="672">
        <v>4</v>
      </c>
    </row>
    <row r="791" spans="5:7" x14ac:dyDescent="0.25">
      <c r="E791" s="680" t="s">
        <v>429</v>
      </c>
      <c r="F791" s="681">
        <v>0</v>
      </c>
      <c r="G791" s="682">
        <v>0</v>
      </c>
    </row>
    <row r="792" spans="5:7" x14ac:dyDescent="0.25">
      <c r="E792" s="676" t="s">
        <v>430</v>
      </c>
      <c r="F792" s="674">
        <v>0</v>
      </c>
      <c r="G792" s="672">
        <v>2</v>
      </c>
    </row>
    <row r="793" spans="5:7" ht="15.75" thickBot="1" x14ac:dyDescent="0.3">
      <c r="E793" s="677" t="s">
        <v>10</v>
      </c>
      <c r="F793" s="678">
        <f>SUM(F780:F792)</f>
        <v>32</v>
      </c>
      <c r="G793" s="679">
        <f>SUM(G780:G792)</f>
        <v>25</v>
      </c>
    </row>
    <row r="794" spans="5:7" x14ac:dyDescent="0.25">
      <c r="E794" s="41" t="s">
        <v>432</v>
      </c>
    </row>
    <row r="796" spans="5:7" ht="23.25" customHeight="1" thickBot="1" x14ac:dyDescent="0.3">
      <c r="E796" s="1093" t="s">
        <v>332</v>
      </c>
      <c r="F796" s="1093"/>
      <c r="G796" s="1093"/>
    </row>
    <row r="797" spans="5:7" x14ac:dyDescent="0.25">
      <c r="E797" s="964" t="s">
        <v>46</v>
      </c>
      <c r="F797" s="493" t="s">
        <v>47</v>
      </c>
      <c r="G797" s="497" t="s">
        <v>47</v>
      </c>
    </row>
    <row r="798" spans="5:7" ht="15.75" thickBot="1" x14ac:dyDescent="0.3">
      <c r="E798" s="981"/>
      <c r="F798" s="498">
        <v>2009</v>
      </c>
      <c r="G798" s="502">
        <v>2010</v>
      </c>
    </row>
    <row r="799" spans="5:7" x14ac:dyDescent="0.25">
      <c r="E799" s="675" t="s">
        <v>419</v>
      </c>
      <c r="F799" s="673">
        <v>30</v>
      </c>
      <c r="G799" s="671">
        <v>37</v>
      </c>
    </row>
    <row r="800" spans="5:7" x14ac:dyDescent="0.25">
      <c r="E800" s="680" t="s">
        <v>57</v>
      </c>
      <c r="F800" s="681">
        <v>34</v>
      </c>
      <c r="G800" s="682">
        <v>37</v>
      </c>
    </row>
    <row r="801" spans="2:7" x14ac:dyDescent="0.25">
      <c r="E801" s="676" t="s">
        <v>89</v>
      </c>
      <c r="F801" s="674">
        <v>0</v>
      </c>
      <c r="G801" s="672">
        <v>0</v>
      </c>
    </row>
    <row r="802" spans="2:7" ht="15.75" thickBot="1" x14ac:dyDescent="0.3">
      <c r="E802" s="677" t="s">
        <v>10</v>
      </c>
      <c r="F802" s="678">
        <f>SUM(F799:F801)</f>
        <v>64</v>
      </c>
      <c r="G802" s="679">
        <f>SUM(G799:G801)</f>
        <v>74</v>
      </c>
    </row>
    <row r="803" spans="2:7" ht="7.5" customHeight="1" thickBot="1" x14ac:dyDescent="0.3">
      <c r="E803" s="668"/>
      <c r="F803" s="669"/>
      <c r="G803" s="669"/>
    </row>
    <row r="804" spans="2:7" x14ac:dyDescent="0.25">
      <c r="E804" s="675" t="s">
        <v>89</v>
      </c>
      <c r="F804" s="673">
        <v>0</v>
      </c>
      <c r="G804" s="671">
        <v>0</v>
      </c>
    </row>
    <row r="805" spans="2:7" x14ac:dyDescent="0.25">
      <c r="E805" s="680" t="s">
        <v>54</v>
      </c>
      <c r="F805" s="681">
        <v>41</v>
      </c>
      <c r="G805" s="682">
        <v>40</v>
      </c>
    </row>
    <row r="806" spans="2:7" x14ac:dyDescent="0.25">
      <c r="E806" s="683" t="s">
        <v>55</v>
      </c>
      <c r="F806" s="684">
        <v>23</v>
      </c>
      <c r="G806" s="685">
        <v>34</v>
      </c>
    </row>
    <row r="807" spans="2:7" ht="15.75" thickBot="1" x14ac:dyDescent="0.3">
      <c r="E807" s="677" t="s">
        <v>10</v>
      </c>
      <c r="F807" s="678">
        <f>SUM(F804:F806)</f>
        <v>64</v>
      </c>
      <c r="G807" s="679">
        <f>SUM(G804:G806)</f>
        <v>74</v>
      </c>
    </row>
    <row r="808" spans="2:7" ht="7.5" customHeight="1" thickBot="1" x14ac:dyDescent="0.3">
      <c r="E808" s="668"/>
      <c r="F808" s="669"/>
      <c r="G808" s="669"/>
    </row>
    <row r="809" spans="2:7" x14ac:dyDescent="0.25">
      <c r="E809" s="675" t="s">
        <v>89</v>
      </c>
      <c r="F809" s="673">
        <v>2</v>
      </c>
      <c r="G809" s="671">
        <v>0</v>
      </c>
    </row>
    <row r="810" spans="2:7" x14ac:dyDescent="0.25">
      <c r="E810" s="680" t="s">
        <v>420</v>
      </c>
      <c r="F810" s="681">
        <v>2</v>
      </c>
      <c r="G810" s="682">
        <v>1</v>
      </c>
    </row>
    <row r="811" spans="2:7" x14ac:dyDescent="0.25">
      <c r="E811" s="676" t="s">
        <v>421</v>
      </c>
      <c r="F811" s="674">
        <v>1</v>
      </c>
      <c r="G811" s="672">
        <v>5</v>
      </c>
    </row>
    <row r="812" spans="2:7" x14ac:dyDescent="0.25">
      <c r="B812" s="890" t="s">
        <v>40</v>
      </c>
      <c r="E812" s="680" t="s">
        <v>422</v>
      </c>
      <c r="F812" s="681">
        <v>10</v>
      </c>
      <c r="G812" s="682">
        <v>9</v>
      </c>
    </row>
    <row r="813" spans="2:7" x14ac:dyDescent="0.25">
      <c r="B813" s="891" t="s">
        <v>42</v>
      </c>
      <c r="E813" s="676" t="s">
        <v>423</v>
      </c>
      <c r="F813" s="674">
        <v>3</v>
      </c>
      <c r="G813" s="672">
        <v>1</v>
      </c>
    </row>
    <row r="814" spans="2:7" x14ac:dyDescent="0.25">
      <c r="B814" s="890" t="s">
        <v>103</v>
      </c>
      <c r="E814" s="680" t="s">
        <v>271</v>
      </c>
      <c r="F814" s="681">
        <v>2</v>
      </c>
      <c r="G814" s="682">
        <v>2</v>
      </c>
    </row>
    <row r="815" spans="2:7" x14ac:dyDescent="0.25">
      <c r="E815" s="676" t="s">
        <v>424</v>
      </c>
      <c r="F815" s="674">
        <v>6</v>
      </c>
      <c r="G815" s="672">
        <v>7</v>
      </c>
    </row>
    <row r="816" spans="2:7" x14ac:dyDescent="0.25">
      <c r="E816" s="680" t="s">
        <v>425</v>
      </c>
      <c r="F816" s="681">
        <v>16</v>
      </c>
      <c r="G816" s="682">
        <v>22</v>
      </c>
    </row>
    <row r="817" spans="5:7" x14ac:dyDescent="0.25">
      <c r="E817" s="676" t="s">
        <v>426</v>
      </c>
      <c r="F817" s="674">
        <v>5</v>
      </c>
      <c r="G817" s="672">
        <v>12</v>
      </c>
    </row>
    <row r="818" spans="5:7" x14ac:dyDescent="0.25">
      <c r="E818" s="680" t="s">
        <v>427</v>
      </c>
      <c r="F818" s="681">
        <v>3</v>
      </c>
      <c r="G818" s="682">
        <v>1</v>
      </c>
    </row>
    <row r="819" spans="5:7" x14ac:dyDescent="0.25">
      <c r="E819" s="676" t="s">
        <v>428</v>
      </c>
      <c r="F819" s="674">
        <v>5</v>
      </c>
      <c r="G819" s="672">
        <v>8</v>
      </c>
    </row>
    <row r="820" spans="5:7" x14ac:dyDescent="0.25">
      <c r="E820" s="680" t="s">
        <v>429</v>
      </c>
      <c r="F820" s="681">
        <v>0</v>
      </c>
      <c r="G820" s="682">
        <v>0</v>
      </c>
    </row>
    <row r="821" spans="5:7" x14ac:dyDescent="0.25">
      <c r="E821" s="676" t="s">
        <v>430</v>
      </c>
      <c r="F821" s="674">
        <v>9</v>
      </c>
      <c r="G821" s="672">
        <v>6</v>
      </c>
    </row>
    <row r="822" spans="5:7" ht="15.75" thickBot="1" x14ac:dyDescent="0.3">
      <c r="E822" s="677" t="s">
        <v>10</v>
      </c>
      <c r="F822" s="678">
        <f>SUM(F809:F821)</f>
        <v>64</v>
      </c>
      <c r="G822" s="679">
        <f>SUM(G809:G821)</f>
        <v>74</v>
      </c>
    </row>
    <row r="823" spans="5:7" x14ac:dyDescent="0.25">
      <c r="E823" s="41" t="s">
        <v>432</v>
      </c>
    </row>
    <row r="825" spans="5:7" ht="23.25" customHeight="1" thickBot="1" x14ac:dyDescent="0.3">
      <c r="E825" s="1093" t="s">
        <v>435</v>
      </c>
      <c r="F825" s="1093"/>
      <c r="G825" s="1093"/>
    </row>
    <row r="826" spans="5:7" x14ac:dyDescent="0.25">
      <c r="E826" s="964" t="s">
        <v>46</v>
      </c>
      <c r="F826" s="493" t="s">
        <v>47</v>
      </c>
      <c r="G826" s="497" t="s">
        <v>47</v>
      </c>
    </row>
    <row r="827" spans="5:7" ht="15.75" thickBot="1" x14ac:dyDescent="0.3">
      <c r="E827" s="981"/>
      <c r="F827" s="498">
        <v>2009</v>
      </c>
      <c r="G827" s="502">
        <v>2010</v>
      </c>
    </row>
    <row r="828" spans="5:7" x14ac:dyDescent="0.25">
      <c r="E828" s="675" t="s">
        <v>419</v>
      </c>
      <c r="F828" s="673">
        <v>100</v>
      </c>
      <c r="G828" s="671">
        <v>128</v>
      </c>
    </row>
    <row r="829" spans="5:7" x14ac:dyDescent="0.25">
      <c r="E829" s="680" t="s">
        <v>57</v>
      </c>
      <c r="F829" s="681">
        <v>84</v>
      </c>
      <c r="G829" s="682">
        <v>89</v>
      </c>
    </row>
    <row r="830" spans="5:7" x14ac:dyDescent="0.25">
      <c r="E830" s="676" t="s">
        <v>89</v>
      </c>
      <c r="F830" s="674">
        <v>2</v>
      </c>
      <c r="G830" s="672">
        <v>0</v>
      </c>
    </row>
    <row r="831" spans="5:7" ht="15.75" thickBot="1" x14ac:dyDescent="0.3">
      <c r="E831" s="677" t="s">
        <v>10</v>
      </c>
      <c r="F831" s="678">
        <f>SUM(F828:F830)</f>
        <v>186</v>
      </c>
      <c r="G831" s="679">
        <f>SUM(G828:G830)</f>
        <v>217</v>
      </c>
    </row>
    <row r="832" spans="5:7" ht="7.5" customHeight="1" thickBot="1" x14ac:dyDescent="0.3">
      <c r="E832" s="668"/>
      <c r="F832" s="669"/>
      <c r="G832" s="669"/>
    </row>
    <row r="833" spans="5:7" x14ac:dyDescent="0.25">
      <c r="E833" s="675" t="s">
        <v>89</v>
      </c>
      <c r="F833" s="673">
        <v>0</v>
      </c>
      <c r="G833" s="671">
        <v>0</v>
      </c>
    </row>
    <row r="834" spans="5:7" x14ac:dyDescent="0.25">
      <c r="E834" s="680" t="s">
        <v>54</v>
      </c>
      <c r="F834" s="681">
        <v>121</v>
      </c>
      <c r="G834" s="682">
        <v>148</v>
      </c>
    </row>
    <row r="835" spans="5:7" x14ac:dyDescent="0.25">
      <c r="E835" s="683" t="s">
        <v>55</v>
      </c>
      <c r="F835" s="684">
        <v>65</v>
      </c>
      <c r="G835" s="685">
        <v>69</v>
      </c>
    </row>
    <row r="836" spans="5:7" ht="15.75" thickBot="1" x14ac:dyDescent="0.3">
      <c r="E836" s="677" t="s">
        <v>10</v>
      </c>
      <c r="F836" s="678">
        <f>SUM(F833:F835)</f>
        <v>186</v>
      </c>
      <c r="G836" s="679">
        <f>SUM(G833:G835)</f>
        <v>217</v>
      </c>
    </row>
    <row r="837" spans="5:7" ht="7.5" customHeight="1" thickBot="1" x14ac:dyDescent="0.3">
      <c r="E837" s="668"/>
      <c r="F837" s="669"/>
      <c r="G837" s="669"/>
    </row>
    <row r="838" spans="5:7" x14ac:dyDescent="0.25">
      <c r="E838" s="675" t="s">
        <v>89</v>
      </c>
      <c r="F838" s="673">
        <v>1</v>
      </c>
      <c r="G838" s="671">
        <v>0</v>
      </c>
    </row>
    <row r="839" spans="5:7" x14ac:dyDescent="0.25">
      <c r="E839" s="680" t="s">
        <v>420</v>
      </c>
      <c r="F839" s="681">
        <v>6</v>
      </c>
      <c r="G839" s="682">
        <v>6</v>
      </c>
    </row>
    <row r="840" spans="5:7" x14ac:dyDescent="0.25">
      <c r="E840" s="676" t="s">
        <v>421</v>
      </c>
      <c r="F840" s="674">
        <v>17</v>
      </c>
      <c r="G840" s="672">
        <v>20</v>
      </c>
    </row>
    <row r="841" spans="5:7" x14ac:dyDescent="0.25">
      <c r="E841" s="680" t="s">
        <v>422</v>
      </c>
      <c r="F841" s="681">
        <v>56</v>
      </c>
      <c r="G841" s="682">
        <v>66</v>
      </c>
    </row>
    <row r="842" spans="5:7" x14ac:dyDescent="0.25">
      <c r="E842" s="676" t="s">
        <v>423</v>
      </c>
      <c r="F842" s="674">
        <v>13</v>
      </c>
      <c r="G842" s="672">
        <v>12</v>
      </c>
    </row>
    <row r="843" spans="5:7" x14ac:dyDescent="0.25">
      <c r="E843" s="680" t="s">
        <v>271</v>
      </c>
      <c r="F843" s="681">
        <v>2</v>
      </c>
      <c r="G843" s="682">
        <v>1</v>
      </c>
    </row>
    <row r="844" spans="5:7" x14ac:dyDescent="0.25">
      <c r="E844" s="676" t="s">
        <v>424</v>
      </c>
      <c r="F844" s="674">
        <v>9</v>
      </c>
      <c r="G844" s="672">
        <v>11</v>
      </c>
    </row>
    <row r="845" spans="5:7" x14ac:dyDescent="0.25">
      <c r="E845" s="680" t="s">
        <v>425</v>
      </c>
      <c r="F845" s="681">
        <v>34</v>
      </c>
      <c r="G845" s="682">
        <v>45</v>
      </c>
    </row>
    <row r="846" spans="5:7" x14ac:dyDescent="0.25">
      <c r="E846" s="676" t="s">
        <v>426</v>
      </c>
      <c r="F846" s="674">
        <v>8</v>
      </c>
      <c r="G846" s="672">
        <v>6</v>
      </c>
    </row>
    <row r="847" spans="5:7" x14ac:dyDescent="0.25">
      <c r="E847" s="680" t="s">
        <v>427</v>
      </c>
      <c r="F847" s="681">
        <v>9</v>
      </c>
      <c r="G847" s="682">
        <v>19</v>
      </c>
    </row>
    <row r="848" spans="5:7" x14ac:dyDescent="0.25">
      <c r="E848" s="676" t="s">
        <v>428</v>
      </c>
      <c r="F848" s="674">
        <v>22</v>
      </c>
      <c r="G848" s="672">
        <v>24</v>
      </c>
    </row>
    <row r="849" spans="5:7" x14ac:dyDescent="0.25">
      <c r="E849" s="680" t="s">
        <v>429</v>
      </c>
      <c r="F849" s="681">
        <v>0</v>
      </c>
      <c r="G849" s="682">
        <v>0</v>
      </c>
    </row>
    <row r="850" spans="5:7" x14ac:dyDescent="0.25">
      <c r="E850" s="676" t="s">
        <v>430</v>
      </c>
      <c r="F850" s="674">
        <v>9</v>
      </c>
      <c r="G850" s="672">
        <v>7</v>
      </c>
    </row>
    <row r="851" spans="5:7" ht="15.75" thickBot="1" x14ac:dyDescent="0.3">
      <c r="E851" s="677" t="s">
        <v>10</v>
      </c>
      <c r="F851" s="678">
        <f>SUM(F838:F850)</f>
        <v>186</v>
      </c>
      <c r="G851" s="679">
        <f>SUM(G838:G850)</f>
        <v>217</v>
      </c>
    </row>
    <row r="852" spans="5:7" x14ac:dyDescent="0.25">
      <c r="E852" s="41" t="s">
        <v>432</v>
      </c>
    </row>
    <row r="854" spans="5:7" ht="23.25" customHeight="1" thickBot="1" x14ac:dyDescent="0.3">
      <c r="E854" s="1093" t="s">
        <v>334</v>
      </c>
      <c r="F854" s="1093"/>
      <c r="G854" s="1093"/>
    </row>
    <row r="855" spans="5:7" x14ac:dyDescent="0.25">
      <c r="E855" s="964" t="s">
        <v>46</v>
      </c>
      <c r="F855" s="493" t="s">
        <v>47</v>
      </c>
      <c r="G855" s="497" t="s">
        <v>47</v>
      </c>
    </row>
    <row r="856" spans="5:7" ht="15.75" thickBot="1" x14ac:dyDescent="0.3">
      <c r="E856" s="981"/>
      <c r="F856" s="498">
        <v>2009</v>
      </c>
      <c r="G856" s="502">
        <v>2010</v>
      </c>
    </row>
    <row r="857" spans="5:7" x14ac:dyDescent="0.25">
      <c r="E857" s="675" t="s">
        <v>419</v>
      </c>
      <c r="F857" s="673">
        <v>30</v>
      </c>
      <c r="G857" s="671">
        <v>54</v>
      </c>
    </row>
    <row r="858" spans="5:7" x14ac:dyDescent="0.25">
      <c r="E858" s="680" t="s">
        <v>57</v>
      </c>
      <c r="F858" s="681">
        <v>33</v>
      </c>
      <c r="G858" s="682">
        <v>32</v>
      </c>
    </row>
    <row r="859" spans="5:7" x14ac:dyDescent="0.25">
      <c r="E859" s="676" t="s">
        <v>89</v>
      </c>
      <c r="F859" s="674">
        <v>0</v>
      </c>
      <c r="G859" s="672">
        <v>0</v>
      </c>
    </row>
    <row r="860" spans="5:7" ht="15.75" thickBot="1" x14ac:dyDescent="0.3">
      <c r="E860" s="677" t="s">
        <v>10</v>
      </c>
      <c r="F860" s="678">
        <f>SUM(F857:F859)</f>
        <v>63</v>
      </c>
      <c r="G860" s="679">
        <f>SUM(G857:G859)</f>
        <v>86</v>
      </c>
    </row>
    <row r="861" spans="5:7" ht="7.5" customHeight="1" thickBot="1" x14ac:dyDescent="0.3">
      <c r="E861" s="668"/>
      <c r="F861" s="669"/>
      <c r="G861" s="669"/>
    </row>
    <row r="862" spans="5:7" x14ac:dyDescent="0.25">
      <c r="E862" s="675" t="s">
        <v>89</v>
      </c>
      <c r="F862" s="673">
        <v>0</v>
      </c>
      <c r="G862" s="671">
        <v>0</v>
      </c>
    </row>
    <row r="863" spans="5:7" x14ac:dyDescent="0.25">
      <c r="E863" s="680" t="s">
        <v>54</v>
      </c>
      <c r="F863" s="681">
        <v>39</v>
      </c>
      <c r="G863" s="682">
        <v>55</v>
      </c>
    </row>
    <row r="864" spans="5:7" x14ac:dyDescent="0.25">
      <c r="E864" s="683" t="s">
        <v>55</v>
      </c>
      <c r="F864" s="684">
        <v>24</v>
      </c>
      <c r="G864" s="685">
        <v>31</v>
      </c>
    </row>
    <row r="865" spans="5:7" ht="15.75" thickBot="1" x14ac:dyDescent="0.3">
      <c r="E865" s="677" t="s">
        <v>10</v>
      </c>
      <c r="F865" s="678">
        <f>SUM(F862:F864)</f>
        <v>63</v>
      </c>
      <c r="G865" s="679">
        <f>SUM(G862:G864)</f>
        <v>86</v>
      </c>
    </row>
    <row r="866" spans="5:7" ht="7.5" customHeight="1" thickBot="1" x14ac:dyDescent="0.3">
      <c r="E866" s="668"/>
      <c r="F866" s="669"/>
      <c r="G866" s="669"/>
    </row>
    <row r="867" spans="5:7" x14ac:dyDescent="0.25">
      <c r="E867" s="675" t="s">
        <v>89</v>
      </c>
      <c r="F867" s="673">
        <v>0</v>
      </c>
      <c r="G867" s="671">
        <v>0</v>
      </c>
    </row>
    <row r="868" spans="5:7" x14ac:dyDescent="0.25">
      <c r="E868" s="680" t="s">
        <v>420</v>
      </c>
      <c r="F868" s="681">
        <v>4</v>
      </c>
      <c r="G868" s="682">
        <v>2</v>
      </c>
    </row>
    <row r="869" spans="5:7" x14ac:dyDescent="0.25">
      <c r="E869" s="676" t="s">
        <v>421</v>
      </c>
      <c r="F869" s="674">
        <v>4</v>
      </c>
      <c r="G869" s="672">
        <v>6</v>
      </c>
    </row>
    <row r="870" spans="5:7" x14ac:dyDescent="0.25">
      <c r="E870" s="680" t="s">
        <v>422</v>
      </c>
      <c r="F870" s="681">
        <v>4</v>
      </c>
      <c r="G870" s="682">
        <v>3</v>
      </c>
    </row>
    <row r="871" spans="5:7" x14ac:dyDescent="0.25">
      <c r="E871" s="676" t="s">
        <v>423</v>
      </c>
      <c r="F871" s="674">
        <v>1</v>
      </c>
      <c r="G871" s="672">
        <v>2</v>
      </c>
    </row>
    <row r="872" spans="5:7" x14ac:dyDescent="0.25">
      <c r="E872" s="680" t="s">
        <v>271</v>
      </c>
      <c r="F872" s="681">
        <v>1</v>
      </c>
      <c r="G872" s="682">
        <v>2</v>
      </c>
    </row>
    <row r="873" spans="5:7" x14ac:dyDescent="0.25">
      <c r="E873" s="676" t="s">
        <v>424</v>
      </c>
      <c r="F873" s="674">
        <v>2</v>
      </c>
      <c r="G873" s="672">
        <v>2</v>
      </c>
    </row>
    <row r="874" spans="5:7" x14ac:dyDescent="0.25">
      <c r="E874" s="680" t="s">
        <v>425</v>
      </c>
      <c r="F874" s="681">
        <v>16</v>
      </c>
      <c r="G874" s="682">
        <v>37</v>
      </c>
    </row>
    <row r="875" spans="5:7" x14ac:dyDescent="0.25">
      <c r="E875" s="676" t="s">
        <v>426</v>
      </c>
      <c r="F875" s="674">
        <v>12</v>
      </c>
      <c r="G875" s="672">
        <v>10</v>
      </c>
    </row>
    <row r="876" spans="5:7" x14ac:dyDescent="0.25">
      <c r="E876" s="680" t="s">
        <v>427</v>
      </c>
      <c r="F876" s="681">
        <v>5</v>
      </c>
      <c r="G876" s="682">
        <v>10</v>
      </c>
    </row>
    <row r="877" spans="5:7" x14ac:dyDescent="0.25">
      <c r="E877" s="676" t="s">
        <v>428</v>
      </c>
      <c r="F877" s="674">
        <v>5</v>
      </c>
      <c r="G877" s="672">
        <v>8</v>
      </c>
    </row>
    <row r="878" spans="5:7" x14ac:dyDescent="0.25">
      <c r="E878" s="680" t="s">
        <v>429</v>
      </c>
      <c r="F878" s="681">
        <v>0</v>
      </c>
      <c r="G878" s="682">
        <v>0</v>
      </c>
    </row>
    <row r="879" spans="5:7" x14ac:dyDescent="0.25">
      <c r="E879" s="676" t="s">
        <v>430</v>
      </c>
      <c r="F879" s="674">
        <v>9</v>
      </c>
      <c r="G879" s="672">
        <v>4</v>
      </c>
    </row>
    <row r="880" spans="5:7" ht="15.75" thickBot="1" x14ac:dyDescent="0.3">
      <c r="E880" s="677" t="s">
        <v>10</v>
      </c>
      <c r="F880" s="678">
        <f>SUM(F867:F879)</f>
        <v>63</v>
      </c>
      <c r="G880" s="679">
        <f>SUM(G867:G879)</f>
        <v>86</v>
      </c>
    </row>
    <row r="881" spans="5:7" x14ac:dyDescent="0.25">
      <c r="E881" s="41" t="s">
        <v>432</v>
      </c>
    </row>
    <row r="883" spans="5:7" ht="23.25" customHeight="1" thickBot="1" x14ac:dyDescent="0.3">
      <c r="E883" s="1093" t="s">
        <v>335</v>
      </c>
      <c r="F883" s="1093"/>
      <c r="G883" s="1093"/>
    </row>
    <row r="884" spans="5:7" x14ac:dyDescent="0.25">
      <c r="E884" s="964" t="s">
        <v>46</v>
      </c>
      <c r="F884" s="493" t="s">
        <v>47</v>
      </c>
      <c r="G884" s="497" t="s">
        <v>47</v>
      </c>
    </row>
    <row r="885" spans="5:7" ht="15.75" thickBot="1" x14ac:dyDescent="0.3">
      <c r="E885" s="981"/>
      <c r="F885" s="498">
        <v>2009</v>
      </c>
      <c r="G885" s="502">
        <v>2010</v>
      </c>
    </row>
    <row r="886" spans="5:7" x14ac:dyDescent="0.25">
      <c r="E886" s="675" t="s">
        <v>419</v>
      </c>
      <c r="F886" s="673">
        <v>11</v>
      </c>
      <c r="G886" s="671">
        <v>15</v>
      </c>
    </row>
    <row r="887" spans="5:7" x14ac:dyDescent="0.25">
      <c r="E887" s="680" t="s">
        <v>57</v>
      </c>
      <c r="F887" s="681">
        <v>22</v>
      </c>
      <c r="G887" s="682">
        <v>20</v>
      </c>
    </row>
    <row r="888" spans="5:7" x14ac:dyDescent="0.25">
      <c r="E888" s="676" t="s">
        <v>89</v>
      </c>
      <c r="F888" s="674">
        <v>0</v>
      </c>
      <c r="G888" s="672">
        <v>0</v>
      </c>
    </row>
    <row r="889" spans="5:7" ht="15.75" thickBot="1" x14ac:dyDescent="0.3">
      <c r="E889" s="677" t="s">
        <v>10</v>
      </c>
      <c r="F889" s="678">
        <f>SUM(F886:F888)</f>
        <v>33</v>
      </c>
      <c r="G889" s="679">
        <f>SUM(G886:G888)</f>
        <v>35</v>
      </c>
    </row>
    <row r="890" spans="5:7" ht="7.5" customHeight="1" thickBot="1" x14ac:dyDescent="0.3">
      <c r="E890" s="668"/>
      <c r="F890" s="669"/>
      <c r="G890" s="669"/>
    </row>
    <row r="891" spans="5:7" x14ac:dyDescent="0.25">
      <c r="E891" s="675" t="s">
        <v>89</v>
      </c>
      <c r="F891" s="673">
        <v>0</v>
      </c>
      <c r="G891" s="671">
        <v>0</v>
      </c>
    </row>
    <row r="892" spans="5:7" x14ac:dyDescent="0.25">
      <c r="E892" s="680" t="s">
        <v>54</v>
      </c>
      <c r="F892" s="681">
        <v>19</v>
      </c>
      <c r="G892" s="682">
        <v>26</v>
      </c>
    </row>
    <row r="893" spans="5:7" x14ac:dyDescent="0.25">
      <c r="E893" s="683" t="s">
        <v>55</v>
      </c>
      <c r="F893" s="684">
        <v>14</v>
      </c>
      <c r="G893" s="685">
        <v>9</v>
      </c>
    </row>
    <row r="894" spans="5:7" ht="15.75" thickBot="1" x14ac:dyDescent="0.3">
      <c r="E894" s="677" t="s">
        <v>10</v>
      </c>
      <c r="F894" s="678">
        <f>SUM(F891:F893)</f>
        <v>33</v>
      </c>
      <c r="G894" s="679">
        <f>SUM(G891:G893)</f>
        <v>35</v>
      </c>
    </row>
    <row r="895" spans="5:7" ht="7.5" customHeight="1" thickBot="1" x14ac:dyDescent="0.3">
      <c r="E895" s="668"/>
      <c r="F895" s="669"/>
      <c r="G895" s="669"/>
    </row>
    <row r="896" spans="5:7" x14ac:dyDescent="0.25">
      <c r="E896" s="675" t="s">
        <v>89</v>
      </c>
      <c r="F896" s="673">
        <v>0</v>
      </c>
      <c r="G896" s="671">
        <v>0</v>
      </c>
    </row>
    <row r="897" spans="2:7" x14ac:dyDescent="0.25">
      <c r="E897" s="680" t="s">
        <v>420</v>
      </c>
      <c r="F897" s="681">
        <v>4</v>
      </c>
      <c r="G897" s="682">
        <v>2</v>
      </c>
    </row>
    <row r="898" spans="2:7" x14ac:dyDescent="0.25">
      <c r="E898" s="676" t="s">
        <v>421</v>
      </c>
      <c r="F898" s="674">
        <v>0</v>
      </c>
      <c r="G898" s="672">
        <v>2</v>
      </c>
    </row>
    <row r="899" spans="2:7" x14ac:dyDescent="0.25">
      <c r="E899" s="680" t="s">
        <v>422</v>
      </c>
      <c r="F899" s="681">
        <v>10</v>
      </c>
      <c r="G899" s="682">
        <v>6</v>
      </c>
    </row>
    <row r="900" spans="2:7" x14ac:dyDescent="0.25">
      <c r="E900" s="676" t="s">
        <v>423</v>
      </c>
      <c r="F900" s="674">
        <v>0</v>
      </c>
      <c r="G900" s="672">
        <v>0</v>
      </c>
    </row>
    <row r="901" spans="2:7" x14ac:dyDescent="0.25">
      <c r="E901" s="680" t="s">
        <v>271</v>
      </c>
      <c r="F901" s="681">
        <v>1</v>
      </c>
      <c r="G901" s="682">
        <v>3</v>
      </c>
    </row>
    <row r="902" spans="2:7" x14ac:dyDescent="0.25">
      <c r="B902" s="890" t="s">
        <v>40</v>
      </c>
      <c r="E902" s="676" t="s">
        <v>424</v>
      </c>
      <c r="F902" s="674">
        <v>1</v>
      </c>
      <c r="G902" s="672">
        <v>0</v>
      </c>
    </row>
    <row r="903" spans="2:7" x14ac:dyDescent="0.25">
      <c r="B903" s="891" t="s">
        <v>42</v>
      </c>
      <c r="E903" s="680" t="s">
        <v>425</v>
      </c>
      <c r="F903" s="681">
        <v>5</v>
      </c>
      <c r="G903" s="682">
        <v>4</v>
      </c>
    </row>
    <row r="904" spans="2:7" x14ac:dyDescent="0.25">
      <c r="B904" s="890" t="s">
        <v>103</v>
      </c>
      <c r="E904" s="676" t="s">
        <v>426</v>
      </c>
      <c r="F904" s="674">
        <v>3</v>
      </c>
      <c r="G904" s="672">
        <v>8</v>
      </c>
    </row>
    <row r="905" spans="2:7" x14ac:dyDescent="0.25">
      <c r="E905" s="680" t="s">
        <v>427</v>
      </c>
      <c r="F905" s="681">
        <v>0</v>
      </c>
      <c r="G905" s="682">
        <v>1</v>
      </c>
    </row>
    <row r="906" spans="2:7" x14ac:dyDescent="0.25">
      <c r="E906" s="676" t="s">
        <v>428</v>
      </c>
      <c r="F906" s="674">
        <v>7</v>
      </c>
      <c r="G906" s="672">
        <v>3</v>
      </c>
    </row>
    <row r="907" spans="2:7" x14ac:dyDescent="0.25">
      <c r="E907" s="680" t="s">
        <v>429</v>
      </c>
      <c r="F907" s="681">
        <v>0</v>
      </c>
      <c r="G907" s="682">
        <v>0</v>
      </c>
    </row>
    <row r="908" spans="2:7" x14ac:dyDescent="0.25">
      <c r="E908" s="676" t="s">
        <v>430</v>
      </c>
      <c r="F908" s="674">
        <v>2</v>
      </c>
      <c r="G908" s="672">
        <v>6</v>
      </c>
    </row>
    <row r="909" spans="2:7" ht="15.75" thickBot="1" x14ac:dyDescent="0.3">
      <c r="E909" s="677" t="s">
        <v>10</v>
      </c>
      <c r="F909" s="678">
        <f>SUM(F896:F908)</f>
        <v>33</v>
      </c>
      <c r="G909" s="679">
        <f>SUM(G896:G908)</f>
        <v>35</v>
      </c>
    </row>
    <row r="910" spans="2:7" x14ac:dyDescent="0.25">
      <c r="E910" s="41" t="s">
        <v>432</v>
      </c>
    </row>
    <row r="912" spans="2:7" ht="23.25" customHeight="1" thickBot="1" x14ac:dyDescent="0.3">
      <c r="E912" s="1093" t="s">
        <v>336</v>
      </c>
      <c r="F912" s="1093"/>
      <c r="G912" s="1093"/>
    </row>
    <row r="913" spans="5:7" x14ac:dyDescent="0.25">
      <c r="E913" s="964" t="s">
        <v>46</v>
      </c>
      <c r="F913" s="493" t="s">
        <v>47</v>
      </c>
      <c r="G913" s="497" t="s">
        <v>47</v>
      </c>
    </row>
    <row r="914" spans="5:7" ht="15.75" thickBot="1" x14ac:dyDescent="0.3">
      <c r="E914" s="981"/>
      <c r="F914" s="498">
        <v>2009</v>
      </c>
      <c r="G914" s="502">
        <v>2010</v>
      </c>
    </row>
    <row r="915" spans="5:7" x14ac:dyDescent="0.25">
      <c r="E915" s="675" t="s">
        <v>419</v>
      </c>
      <c r="F915" s="673">
        <v>13</v>
      </c>
      <c r="G915" s="671">
        <v>22</v>
      </c>
    </row>
    <row r="916" spans="5:7" x14ac:dyDescent="0.25">
      <c r="E916" s="680" t="s">
        <v>57</v>
      </c>
      <c r="F916" s="681">
        <v>26</v>
      </c>
      <c r="G916" s="682">
        <v>44</v>
      </c>
    </row>
    <row r="917" spans="5:7" x14ac:dyDescent="0.25">
      <c r="E917" s="676" t="s">
        <v>89</v>
      </c>
      <c r="F917" s="674">
        <v>0</v>
      </c>
      <c r="G917" s="672">
        <v>0</v>
      </c>
    </row>
    <row r="918" spans="5:7" ht="15.75" thickBot="1" x14ac:dyDescent="0.3">
      <c r="E918" s="677" t="s">
        <v>10</v>
      </c>
      <c r="F918" s="678">
        <f>SUM(F915:F917)</f>
        <v>39</v>
      </c>
      <c r="G918" s="679">
        <f>SUM(G915:G917)</f>
        <v>66</v>
      </c>
    </row>
    <row r="919" spans="5:7" ht="7.5" customHeight="1" thickBot="1" x14ac:dyDescent="0.3">
      <c r="E919" s="668"/>
      <c r="F919" s="669"/>
      <c r="G919" s="669"/>
    </row>
    <row r="920" spans="5:7" x14ac:dyDescent="0.25">
      <c r="E920" s="675" t="s">
        <v>89</v>
      </c>
      <c r="F920" s="673">
        <v>0</v>
      </c>
      <c r="G920" s="671">
        <v>0</v>
      </c>
    </row>
    <row r="921" spans="5:7" x14ac:dyDescent="0.25">
      <c r="E921" s="680" t="s">
        <v>54</v>
      </c>
      <c r="F921" s="681">
        <v>15</v>
      </c>
      <c r="G921" s="682">
        <v>45</v>
      </c>
    </row>
    <row r="922" spans="5:7" x14ac:dyDescent="0.25">
      <c r="E922" s="683" t="s">
        <v>55</v>
      </c>
      <c r="F922" s="684">
        <v>24</v>
      </c>
      <c r="G922" s="685">
        <v>21</v>
      </c>
    </row>
    <row r="923" spans="5:7" ht="15.75" thickBot="1" x14ac:dyDescent="0.3">
      <c r="E923" s="677" t="s">
        <v>10</v>
      </c>
      <c r="F923" s="678">
        <f>SUM(F920:F922)</f>
        <v>39</v>
      </c>
      <c r="G923" s="679">
        <f>SUM(G920:G922)</f>
        <v>66</v>
      </c>
    </row>
    <row r="924" spans="5:7" ht="7.5" customHeight="1" thickBot="1" x14ac:dyDescent="0.3">
      <c r="E924" s="668"/>
      <c r="F924" s="669"/>
      <c r="G924" s="669"/>
    </row>
    <row r="925" spans="5:7" x14ac:dyDescent="0.25">
      <c r="E925" s="675" t="s">
        <v>89</v>
      </c>
      <c r="F925" s="673">
        <v>0</v>
      </c>
      <c r="G925" s="671">
        <v>0</v>
      </c>
    </row>
    <row r="926" spans="5:7" x14ac:dyDescent="0.25">
      <c r="E926" s="680" t="s">
        <v>420</v>
      </c>
      <c r="F926" s="681">
        <v>2</v>
      </c>
      <c r="G926" s="682">
        <v>6</v>
      </c>
    </row>
    <row r="927" spans="5:7" x14ac:dyDescent="0.25">
      <c r="E927" s="676" t="s">
        <v>421</v>
      </c>
      <c r="F927" s="674">
        <v>5</v>
      </c>
      <c r="G927" s="672">
        <v>1</v>
      </c>
    </row>
    <row r="928" spans="5:7" x14ac:dyDescent="0.25">
      <c r="E928" s="680" t="s">
        <v>422</v>
      </c>
      <c r="F928" s="681">
        <v>6</v>
      </c>
      <c r="G928" s="682">
        <v>15</v>
      </c>
    </row>
    <row r="929" spans="5:7" x14ac:dyDescent="0.25">
      <c r="E929" s="676" t="s">
        <v>423</v>
      </c>
      <c r="F929" s="674">
        <v>4</v>
      </c>
      <c r="G929" s="672">
        <v>5</v>
      </c>
    </row>
    <row r="930" spans="5:7" x14ac:dyDescent="0.25">
      <c r="E930" s="680" t="s">
        <v>271</v>
      </c>
      <c r="F930" s="681">
        <v>2</v>
      </c>
      <c r="G930" s="682">
        <v>0</v>
      </c>
    </row>
    <row r="931" spans="5:7" x14ac:dyDescent="0.25">
      <c r="E931" s="676" t="s">
        <v>424</v>
      </c>
      <c r="F931" s="674">
        <v>4</v>
      </c>
      <c r="G931" s="672">
        <v>6</v>
      </c>
    </row>
    <row r="932" spans="5:7" x14ac:dyDescent="0.25">
      <c r="E932" s="680" t="s">
        <v>425</v>
      </c>
      <c r="F932" s="681">
        <v>7</v>
      </c>
      <c r="G932" s="682">
        <v>9</v>
      </c>
    </row>
    <row r="933" spans="5:7" x14ac:dyDescent="0.25">
      <c r="E933" s="676" t="s">
        <v>426</v>
      </c>
      <c r="F933" s="674">
        <v>1</v>
      </c>
      <c r="G933" s="672">
        <v>3</v>
      </c>
    </row>
    <row r="934" spans="5:7" x14ac:dyDescent="0.25">
      <c r="E934" s="680" t="s">
        <v>427</v>
      </c>
      <c r="F934" s="681">
        <v>2</v>
      </c>
      <c r="G934" s="682">
        <v>7</v>
      </c>
    </row>
    <row r="935" spans="5:7" x14ac:dyDescent="0.25">
      <c r="E935" s="676" t="s">
        <v>428</v>
      </c>
      <c r="F935" s="674">
        <v>2</v>
      </c>
      <c r="G935" s="672">
        <v>8</v>
      </c>
    </row>
    <row r="936" spans="5:7" x14ac:dyDescent="0.25">
      <c r="E936" s="680" t="s">
        <v>429</v>
      </c>
      <c r="F936" s="681">
        <v>0</v>
      </c>
      <c r="G936" s="682">
        <v>0</v>
      </c>
    </row>
    <row r="937" spans="5:7" x14ac:dyDescent="0.25">
      <c r="E937" s="676" t="s">
        <v>430</v>
      </c>
      <c r="F937" s="674">
        <v>4</v>
      </c>
      <c r="G937" s="672">
        <v>6</v>
      </c>
    </row>
    <row r="938" spans="5:7" ht="15.75" thickBot="1" x14ac:dyDescent="0.3">
      <c r="E938" s="677" t="s">
        <v>10</v>
      </c>
      <c r="F938" s="678">
        <f>SUM(F925:F937)</f>
        <v>39</v>
      </c>
      <c r="G938" s="679">
        <f>SUM(G925:G937)</f>
        <v>66</v>
      </c>
    </row>
    <row r="939" spans="5:7" x14ac:dyDescent="0.25">
      <c r="E939" s="41" t="s">
        <v>432</v>
      </c>
    </row>
    <row r="941" spans="5:7" ht="23.25" customHeight="1" thickBot="1" x14ac:dyDescent="0.3">
      <c r="E941" s="1093" t="s">
        <v>436</v>
      </c>
      <c r="F941" s="1093"/>
      <c r="G941" s="1093"/>
    </row>
    <row r="942" spans="5:7" x14ac:dyDescent="0.25">
      <c r="E942" s="964" t="s">
        <v>46</v>
      </c>
      <c r="F942" s="493" t="s">
        <v>47</v>
      </c>
      <c r="G942" s="497" t="s">
        <v>47</v>
      </c>
    </row>
    <row r="943" spans="5:7" ht="15.75" thickBot="1" x14ac:dyDescent="0.3">
      <c r="E943" s="981"/>
      <c r="F943" s="498">
        <v>2009</v>
      </c>
      <c r="G943" s="502">
        <v>2010</v>
      </c>
    </row>
    <row r="944" spans="5:7" x14ac:dyDescent="0.25">
      <c r="E944" s="675" t="s">
        <v>419</v>
      </c>
      <c r="F944" s="673">
        <v>237</v>
      </c>
      <c r="G944" s="671">
        <v>274</v>
      </c>
    </row>
    <row r="945" spans="5:7" x14ac:dyDescent="0.25">
      <c r="E945" s="680" t="s">
        <v>57</v>
      </c>
      <c r="F945" s="681">
        <v>37</v>
      </c>
      <c r="G945" s="682">
        <v>41</v>
      </c>
    </row>
    <row r="946" spans="5:7" x14ac:dyDescent="0.25">
      <c r="E946" s="676" t="s">
        <v>89</v>
      </c>
      <c r="F946" s="674">
        <v>3</v>
      </c>
      <c r="G946" s="672">
        <v>1</v>
      </c>
    </row>
    <row r="947" spans="5:7" ht="15.75" thickBot="1" x14ac:dyDescent="0.3">
      <c r="E947" s="677" t="s">
        <v>10</v>
      </c>
      <c r="F947" s="678">
        <f>SUM(F944:F946)</f>
        <v>277</v>
      </c>
      <c r="G947" s="679">
        <f>SUM(G944:G946)</f>
        <v>316</v>
      </c>
    </row>
    <row r="948" spans="5:7" ht="7.5" customHeight="1" thickBot="1" x14ac:dyDescent="0.3">
      <c r="E948" s="668"/>
      <c r="F948" s="669"/>
      <c r="G948" s="669"/>
    </row>
    <row r="949" spans="5:7" x14ac:dyDescent="0.25">
      <c r="E949" s="675" t="s">
        <v>89</v>
      </c>
      <c r="F949" s="673">
        <v>1</v>
      </c>
      <c r="G949" s="671">
        <v>0</v>
      </c>
    </row>
    <row r="950" spans="5:7" x14ac:dyDescent="0.25">
      <c r="E950" s="680" t="s">
        <v>54</v>
      </c>
      <c r="F950" s="681">
        <v>179</v>
      </c>
      <c r="G950" s="682">
        <v>214</v>
      </c>
    </row>
    <row r="951" spans="5:7" x14ac:dyDescent="0.25">
      <c r="E951" s="683" t="s">
        <v>55</v>
      </c>
      <c r="F951" s="684">
        <v>97</v>
      </c>
      <c r="G951" s="685">
        <v>102</v>
      </c>
    </row>
    <row r="952" spans="5:7" ht="15.75" thickBot="1" x14ac:dyDescent="0.3">
      <c r="E952" s="677" t="s">
        <v>10</v>
      </c>
      <c r="F952" s="678">
        <f>SUM(F949:F951)</f>
        <v>277</v>
      </c>
      <c r="G952" s="679">
        <f>SUM(G949:G951)</f>
        <v>316</v>
      </c>
    </row>
    <row r="953" spans="5:7" ht="7.5" customHeight="1" thickBot="1" x14ac:dyDescent="0.3">
      <c r="E953" s="668"/>
      <c r="F953" s="669"/>
      <c r="G953" s="669"/>
    </row>
    <row r="954" spans="5:7" x14ac:dyDescent="0.25">
      <c r="E954" s="675" t="s">
        <v>89</v>
      </c>
      <c r="F954" s="673">
        <v>4</v>
      </c>
      <c r="G954" s="671">
        <v>1</v>
      </c>
    </row>
    <row r="955" spans="5:7" x14ac:dyDescent="0.25">
      <c r="E955" s="680" t="s">
        <v>420</v>
      </c>
      <c r="F955" s="681">
        <v>18</v>
      </c>
      <c r="G955" s="682">
        <v>32</v>
      </c>
    </row>
    <row r="956" spans="5:7" x14ac:dyDescent="0.25">
      <c r="E956" s="676" t="s">
        <v>421</v>
      </c>
      <c r="F956" s="674">
        <v>0</v>
      </c>
      <c r="G956" s="672">
        <v>0</v>
      </c>
    </row>
    <row r="957" spans="5:7" x14ac:dyDescent="0.25">
      <c r="E957" s="680" t="s">
        <v>422</v>
      </c>
      <c r="F957" s="681">
        <v>34</v>
      </c>
      <c r="G957" s="682">
        <v>19</v>
      </c>
    </row>
    <row r="958" spans="5:7" x14ac:dyDescent="0.25">
      <c r="E958" s="676" t="s">
        <v>423</v>
      </c>
      <c r="F958" s="674">
        <v>13</v>
      </c>
      <c r="G958" s="672">
        <v>21</v>
      </c>
    </row>
    <row r="959" spans="5:7" x14ac:dyDescent="0.25">
      <c r="E959" s="680" t="s">
        <v>271</v>
      </c>
      <c r="F959" s="681">
        <v>8</v>
      </c>
      <c r="G959" s="682">
        <v>6</v>
      </c>
    </row>
    <row r="960" spans="5:7" x14ac:dyDescent="0.25">
      <c r="E960" s="676" t="s">
        <v>424</v>
      </c>
      <c r="F960" s="674">
        <v>5</v>
      </c>
      <c r="G960" s="672">
        <v>8</v>
      </c>
    </row>
    <row r="961" spans="5:7" x14ac:dyDescent="0.25">
      <c r="E961" s="680" t="s">
        <v>425</v>
      </c>
      <c r="F961" s="681">
        <v>109</v>
      </c>
      <c r="G961" s="682">
        <v>111</v>
      </c>
    </row>
    <row r="962" spans="5:7" x14ac:dyDescent="0.25">
      <c r="E962" s="676" t="s">
        <v>426</v>
      </c>
      <c r="F962" s="674">
        <v>30</v>
      </c>
      <c r="G962" s="672">
        <v>36</v>
      </c>
    </row>
    <row r="963" spans="5:7" x14ac:dyDescent="0.25">
      <c r="E963" s="680" t="s">
        <v>427</v>
      </c>
      <c r="F963" s="681">
        <v>14</v>
      </c>
      <c r="G963" s="682">
        <v>27</v>
      </c>
    </row>
    <row r="964" spans="5:7" x14ac:dyDescent="0.25">
      <c r="E964" s="676" t="s">
        <v>428</v>
      </c>
      <c r="F964" s="674">
        <v>38</v>
      </c>
      <c r="G964" s="672">
        <v>46</v>
      </c>
    </row>
    <row r="965" spans="5:7" x14ac:dyDescent="0.25">
      <c r="E965" s="680" t="s">
        <v>429</v>
      </c>
      <c r="F965" s="681">
        <v>0</v>
      </c>
      <c r="G965" s="682">
        <v>1</v>
      </c>
    </row>
    <row r="966" spans="5:7" x14ac:dyDescent="0.25">
      <c r="E966" s="676" t="s">
        <v>430</v>
      </c>
      <c r="F966" s="674">
        <v>4</v>
      </c>
      <c r="G966" s="672">
        <v>8</v>
      </c>
    </row>
    <row r="967" spans="5:7" ht="15.75" thickBot="1" x14ac:dyDescent="0.3">
      <c r="E967" s="677" t="s">
        <v>10</v>
      </c>
      <c r="F967" s="678">
        <f>SUM(F954:F966)</f>
        <v>277</v>
      </c>
      <c r="G967" s="679">
        <f>SUM(G954:G966)</f>
        <v>316</v>
      </c>
    </row>
    <row r="968" spans="5:7" x14ac:dyDescent="0.25">
      <c r="E968" s="41" t="s">
        <v>432</v>
      </c>
    </row>
    <row r="970" spans="5:7" ht="23.25" customHeight="1" thickBot="1" x14ac:dyDescent="0.3">
      <c r="E970" s="1093" t="s">
        <v>338</v>
      </c>
      <c r="F970" s="1093"/>
      <c r="G970" s="1093"/>
    </row>
    <row r="971" spans="5:7" x14ac:dyDescent="0.25">
      <c r="E971" s="964" t="s">
        <v>46</v>
      </c>
      <c r="F971" s="493" t="s">
        <v>47</v>
      </c>
      <c r="G971" s="497" t="s">
        <v>47</v>
      </c>
    </row>
    <row r="972" spans="5:7" ht="15.75" thickBot="1" x14ac:dyDescent="0.3">
      <c r="E972" s="981"/>
      <c r="F972" s="498">
        <v>2009</v>
      </c>
      <c r="G972" s="502">
        <v>2010</v>
      </c>
    </row>
    <row r="973" spans="5:7" x14ac:dyDescent="0.25">
      <c r="E973" s="675" t="s">
        <v>419</v>
      </c>
      <c r="F973" s="673">
        <v>9</v>
      </c>
      <c r="G973" s="671">
        <v>10</v>
      </c>
    </row>
    <row r="974" spans="5:7" x14ac:dyDescent="0.25">
      <c r="E974" s="680" t="s">
        <v>57</v>
      </c>
      <c r="F974" s="681">
        <v>10</v>
      </c>
      <c r="G974" s="682">
        <v>17</v>
      </c>
    </row>
    <row r="975" spans="5:7" x14ac:dyDescent="0.25">
      <c r="E975" s="676" t="s">
        <v>89</v>
      </c>
      <c r="F975" s="674">
        <v>0</v>
      </c>
      <c r="G975" s="672">
        <v>0</v>
      </c>
    </row>
    <row r="976" spans="5:7" ht="15.75" thickBot="1" x14ac:dyDescent="0.3">
      <c r="E976" s="677" t="s">
        <v>10</v>
      </c>
      <c r="F976" s="678">
        <f>SUM(F973:F975)</f>
        <v>19</v>
      </c>
      <c r="G976" s="679">
        <f>SUM(G973:G975)</f>
        <v>27</v>
      </c>
    </row>
    <row r="977" spans="2:7" ht="7.5" customHeight="1" thickBot="1" x14ac:dyDescent="0.3">
      <c r="E977" s="668"/>
      <c r="F977" s="669"/>
      <c r="G977" s="669"/>
    </row>
    <row r="978" spans="2:7" x14ac:dyDescent="0.25">
      <c r="E978" s="675" t="s">
        <v>89</v>
      </c>
      <c r="F978" s="673">
        <v>0</v>
      </c>
      <c r="G978" s="671">
        <v>0</v>
      </c>
    </row>
    <row r="979" spans="2:7" x14ac:dyDescent="0.25">
      <c r="E979" s="680" t="s">
        <v>54</v>
      </c>
      <c r="F979" s="681">
        <v>12</v>
      </c>
      <c r="G979" s="682">
        <v>15</v>
      </c>
    </row>
    <row r="980" spans="2:7" x14ac:dyDescent="0.25">
      <c r="E980" s="683" t="s">
        <v>55</v>
      </c>
      <c r="F980" s="684">
        <v>7</v>
      </c>
      <c r="G980" s="685">
        <v>12</v>
      </c>
    </row>
    <row r="981" spans="2:7" ht="15.75" thickBot="1" x14ac:dyDescent="0.3">
      <c r="E981" s="677" t="s">
        <v>10</v>
      </c>
      <c r="F981" s="678">
        <f>SUM(F978:F980)</f>
        <v>19</v>
      </c>
      <c r="G981" s="679">
        <f>SUM(G978:G980)</f>
        <v>27</v>
      </c>
    </row>
    <row r="982" spans="2:7" ht="7.5" customHeight="1" thickBot="1" x14ac:dyDescent="0.3">
      <c r="E982" s="668"/>
      <c r="F982" s="669"/>
      <c r="G982" s="669"/>
    </row>
    <row r="983" spans="2:7" x14ac:dyDescent="0.25">
      <c r="E983" s="675" t="s">
        <v>89</v>
      </c>
      <c r="F983" s="673">
        <v>1</v>
      </c>
      <c r="G983" s="671">
        <v>0</v>
      </c>
    </row>
    <row r="984" spans="2:7" x14ac:dyDescent="0.25">
      <c r="E984" s="680" t="s">
        <v>420</v>
      </c>
      <c r="F984" s="681">
        <v>1</v>
      </c>
      <c r="G984" s="682">
        <v>2</v>
      </c>
    </row>
    <row r="985" spans="2:7" x14ac:dyDescent="0.25">
      <c r="E985" s="676" t="s">
        <v>421</v>
      </c>
      <c r="F985" s="674">
        <v>2</v>
      </c>
      <c r="G985" s="672">
        <v>1</v>
      </c>
    </row>
    <row r="986" spans="2:7" x14ac:dyDescent="0.25">
      <c r="E986" s="680" t="s">
        <v>422</v>
      </c>
      <c r="F986" s="681">
        <v>4</v>
      </c>
      <c r="G986" s="682">
        <v>4</v>
      </c>
    </row>
    <row r="987" spans="2:7" x14ac:dyDescent="0.25">
      <c r="B987" s="890" t="s">
        <v>40</v>
      </c>
      <c r="E987" s="676" t="s">
        <v>423</v>
      </c>
      <c r="F987" s="674">
        <v>1</v>
      </c>
      <c r="G987" s="672">
        <v>2</v>
      </c>
    </row>
    <row r="988" spans="2:7" x14ac:dyDescent="0.25">
      <c r="B988" s="891" t="s">
        <v>42</v>
      </c>
      <c r="E988" s="680" t="s">
        <v>271</v>
      </c>
      <c r="F988" s="681">
        <v>0</v>
      </c>
      <c r="G988" s="682">
        <v>1</v>
      </c>
    </row>
    <row r="989" spans="2:7" x14ac:dyDescent="0.25">
      <c r="B989" s="890" t="s">
        <v>103</v>
      </c>
      <c r="E989" s="676" t="s">
        <v>424</v>
      </c>
      <c r="F989" s="674">
        <v>0</v>
      </c>
      <c r="G989" s="672">
        <v>1</v>
      </c>
    </row>
    <row r="990" spans="2:7" x14ac:dyDescent="0.25">
      <c r="E990" s="680" t="s">
        <v>425</v>
      </c>
      <c r="F990" s="681">
        <v>3</v>
      </c>
      <c r="G990" s="682">
        <v>3</v>
      </c>
    </row>
    <row r="991" spans="2:7" x14ac:dyDescent="0.25">
      <c r="E991" s="676" t="s">
        <v>426</v>
      </c>
      <c r="F991" s="674">
        <v>2</v>
      </c>
      <c r="G991" s="672">
        <v>6</v>
      </c>
    </row>
    <row r="992" spans="2:7" x14ac:dyDescent="0.25">
      <c r="E992" s="680" t="s">
        <v>427</v>
      </c>
      <c r="F992" s="681">
        <v>1</v>
      </c>
      <c r="G992" s="682">
        <v>0</v>
      </c>
    </row>
    <row r="993" spans="5:7" x14ac:dyDescent="0.25">
      <c r="E993" s="676" t="s">
        <v>428</v>
      </c>
      <c r="F993" s="674">
        <v>4</v>
      </c>
      <c r="G993" s="672">
        <v>1</v>
      </c>
    </row>
    <row r="994" spans="5:7" x14ac:dyDescent="0.25">
      <c r="E994" s="680" t="s">
        <v>429</v>
      </c>
      <c r="F994" s="681">
        <v>0</v>
      </c>
      <c r="G994" s="682">
        <v>0</v>
      </c>
    </row>
    <row r="995" spans="5:7" x14ac:dyDescent="0.25">
      <c r="E995" s="676" t="s">
        <v>430</v>
      </c>
      <c r="F995" s="674">
        <v>0</v>
      </c>
      <c r="G995" s="672">
        <v>6</v>
      </c>
    </row>
    <row r="996" spans="5:7" ht="15.75" thickBot="1" x14ac:dyDescent="0.3">
      <c r="E996" s="677" t="s">
        <v>10</v>
      </c>
      <c r="F996" s="678">
        <f>SUM(F983:F995)</f>
        <v>19</v>
      </c>
      <c r="G996" s="679">
        <f>SUM(G983:G995)</f>
        <v>27</v>
      </c>
    </row>
    <row r="997" spans="5:7" x14ac:dyDescent="0.25">
      <c r="E997" s="41" t="s">
        <v>432</v>
      </c>
    </row>
    <row r="999" spans="5:7" ht="23.25" customHeight="1" thickBot="1" x14ac:dyDescent="0.3">
      <c r="E999" s="1093" t="s">
        <v>339</v>
      </c>
      <c r="F999" s="1093"/>
      <c r="G999" s="1093"/>
    </row>
    <row r="1000" spans="5:7" x14ac:dyDescent="0.25">
      <c r="E1000" s="964" t="s">
        <v>46</v>
      </c>
      <c r="F1000" s="493" t="s">
        <v>47</v>
      </c>
      <c r="G1000" s="497" t="s">
        <v>47</v>
      </c>
    </row>
    <row r="1001" spans="5:7" ht="15.75" thickBot="1" x14ac:dyDescent="0.3">
      <c r="E1001" s="981"/>
      <c r="F1001" s="498">
        <v>2009</v>
      </c>
      <c r="G1001" s="502">
        <v>2010</v>
      </c>
    </row>
    <row r="1002" spans="5:7" x14ac:dyDescent="0.25">
      <c r="E1002" s="675" t="s">
        <v>419</v>
      </c>
      <c r="F1002" s="673">
        <v>363</v>
      </c>
      <c r="G1002" s="671">
        <v>330</v>
      </c>
    </row>
    <row r="1003" spans="5:7" x14ac:dyDescent="0.25">
      <c r="E1003" s="680" t="s">
        <v>57</v>
      </c>
      <c r="F1003" s="681">
        <v>46</v>
      </c>
      <c r="G1003" s="682">
        <v>40</v>
      </c>
    </row>
    <row r="1004" spans="5:7" x14ac:dyDescent="0.25">
      <c r="E1004" s="676" t="s">
        <v>89</v>
      </c>
      <c r="F1004" s="674">
        <v>0</v>
      </c>
      <c r="G1004" s="672">
        <v>4</v>
      </c>
    </row>
    <row r="1005" spans="5:7" ht="15.75" thickBot="1" x14ac:dyDescent="0.3">
      <c r="E1005" s="677" t="s">
        <v>10</v>
      </c>
      <c r="F1005" s="678">
        <f>SUM(F1002:F1004)</f>
        <v>409</v>
      </c>
      <c r="G1005" s="679">
        <f>SUM(G1002:G1004)</f>
        <v>374</v>
      </c>
    </row>
    <row r="1006" spans="5:7" ht="7.5" customHeight="1" thickBot="1" x14ac:dyDescent="0.3">
      <c r="E1006" s="668"/>
      <c r="F1006" s="669"/>
      <c r="G1006" s="669"/>
    </row>
    <row r="1007" spans="5:7" x14ac:dyDescent="0.25">
      <c r="E1007" s="675" t="s">
        <v>89</v>
      </c>
      <c r="F1007" s="673">
        <v>0</v>
      </c>
      <c r="G1007" s="671">
        <v>1</v>
      </c>
    </row>
    <row r="1008" spans="5:7" x14ac:dyDescent="0.25">
      <c r="E1008" s="680" t="s">
        <v>54</v>
      </c>
      <c r="F1008" s="681">
        <v>250</v>
      </c>
      <c r="G1008" s="682">
        <v>234</v>
      </c>
    </row>
    <row r="1009" spans="2:7" x14ac:dyDescent="0.25">
      <c r="E1009" s="683" t="s">
        <v>55</v>
      </c>
      <c r="F1009" s="684">
        <v>159</v>
      </c>
      <c r="G1009" s="685">
        <v>139</v>
      </c>
    </row>
    <row r="1010" spans="2:7" ht="15.75" thickBot="1" x14ac:dyDescent="0.3">
      <c r="E1010" s="677" t="s">
        <v>10</v>
      </c>
      <c r="F1010" s="678">
        <f>SUM(F1007:F1009)</f>
        <v>409</v>
      </c>
      <c r="G1010" s="679">
        <f>SUM(G1007:G1009)</f>
        <v>374</v>
      </c>
    </row>
    <row r="1011" spans="2:7" ht="7.5" customHeight="1" thickBot="1" x14ac:dyDescent="0.3">
      <c r="E1011" s="668"/>
      <c r="F1011" s="669"/>
      <c r="G1011" s="669"/>
    </row>
    <row r="1012" spans="2:7" x14ac:dyDescent="0.25">
      <c r="E1012" s="675" t="s">
        <v>89</v>
      </c>
      <c r="F1012" s="673">
        <v>2</v>
      </c>
      <c r="G1012" s="671">
        <v>1</v>
      </c>
    </row>
    <row r="1013" spans="2:7" x14ac:dyDescent="0.25">
      <c r="E1013" s="680" t="s">
        <v>420</v>
      </c>
      <c r="F1013" s="681">
        <v>52</v>
      </c>
      <c r="G1013" s="682">
        <v>41</v>
      </c>
    </row>
    <row r="1014" spans="2:7" x14ac:dyDescent="0.25">
      <c r="E1014" s="676" t="s">
        <v>421</v>
      </c>
      <c r="F1014" s="674">
        <v>4</v>
      </c>
      <c r="G1014" s="672">
        <v>1</v>
      </c>
    </row>
    <row r="1015" spans="2:7" x14ac:dyDescent="0.25">
      <c r="E1015" s="680" t="s">
        <v>422</v>
      </c>
      <c r="F1015" s="681">
        <v>41</v>
      </c>
      <c r="G1015" s="682">
        <v>22</v>
      </c>
    </row>
    <row r="1016" spans="2:7" x14ac:dyDescent="0.25">
      <c r="E1016" s="676" t="s">
        <v>423</v>
      </c>
      <c r="F1016" s="674">
        <v>27</v>
      </c>
      <c r="G1016" s="672">
        <v>15</v>
      </c>
    </row>
    <row r="1017" spans="2:7" x14ac:dyDescent="0.25">
      <c r="B1017" s="890" t="s">
        <v>40</v>
      </c>
      <c r="E1017" s="680" t="s">
        <v>271</v>
      </c>
      <c r="F1017" s="681">
        <v>1</v>
      </c>
      <c r="G1017" s="682">
        <v>4</v>
      </c>
    </row>
    <row r="1018" spans="2:7" x14ac:dyDescent="0.25">
      <c r="B1018" s="891" t="s">
        <v>42</v>
      </c>
      <c r="E1018" s="676" t="s">
        <v>424</v>
      </c>
      <c r="F1018" s="674">
        <v>15</v>
      </c>
      <c r="G1018" s="672">
        <v>3</v>
      </c>
    </row>
    <row r="1019" spans="2:7" x14ac:dyDescent="0.25">
      <c r="B1019" s="890" t="s">
        <v>103</v>
      </c>
      <c r="E1019" s="680" t="s">
        <v>425</v>
      </c>
      <c r="F1019" s="681">
        <v>73</v>
      </c>
      <c r="G1019" s="682">
        <v>72</v>
      </c>
    </row>
    <row r="1020" spans="2:7" x14ac:dyDescent="0.25">
      <c r="E1020" s="676" t="s">
        <v>426</v>
      </c>
      <c r="F1020" s="674">
        <v>12</v>
      </c>
      <c r="G1020" s="672">
        <v>24</v>
      </c>
    </row>
    <row r="1021" spans="2:7" x14ac:dyDescent="0.25">
      <c r="E1021" s="680" t="s">
        <v>427</v>
      </c>
      <c r="F1021" s="681">
        <v>125</v>
      </c>
      <c r="G1021" s="682">
        <v>131</v>
      </c>
    </row>
    <row r="1022" spans="2:7" x14ac:dyDescent="0.25">
      <c r="E1022" s="676" t="s">
        <v>428</v>
      </c>
      <c r="F1022" s="674">
        <v>42</v>
      </c>
      <c r="G1022" s="672">
        <v>41</v>
      </c>
    </row>
    <row r="1023" spans="2:7" x14ac:dyDescent="0.25">
      <c r="E1023" s="680" t="s">
        <v>429</v>
      </c>
      <c r="F1023" s="681">
        <v>1</v>
      </c>
      <c r="G1023" s="682">
        <v>0</v>
      </c>
    </row>
    <row r="1024" spans="2:7" x14ac:dyDescent="0.25">
      <c r="E1024" s="676" t="s">
        <v>430</v>
      </c>
      <c r="F1024" s="674">
        <v>14</v>
      </c>
      <c r="G1024" s="672">
        <v>19</v>
      </c>
    </row>
    <row r="1025" spans="5:7" ht="15.75" thickBot="1" x14ac:dyDescent="0.3">
      <c r="E1025" s="677" t="s">
        <v>10</v>
      </c>
      <c r="F1025" s="678">
        <f>SUM(F1012:F1024)</f>
        <v>409</v>
      </c>
      <c r="G1025" s="679">
        <f>SUM(G1012:G1024)</f>
        <v>374</v>
      </c>
    </row>
    <row r="1026" spans="5:7" x14ac:dyDescent="0.25">
      <c r="E1026" s="41" t="s">
        <v>432</v>
      </c>
    </row>
    <row r="1028" spans="5:7" ht="23.25" customHeight="1" thickBot="1" x14ac:dyDescent="0.3">
      <c r="E1028" s="1093" t="s">
        <v>437</v>
      </c>
      <c r="F1028" s="1093"/>
      <c r="G1028" s="1093"/>
    </row>
    <row r="1029" spans="5:7" x14ac:dyDescent="0.25">
      <c r="E1029" s="964" t="s">
        <v>46</v>
      </c>
      <c r="F1029" s="493" t="s">
        <v>47</v>
      </c>
      <c r="G1029" s="497" t="s">
        <v>47</v>
      </c>
    </row>
    <row r="1030" spans="5:7" ht="15.75" thickBot="1" x14ac:dyDescent="0.3">
      <c r="E1030" s="981"/>
      <c r="F1030" s="498">
        <v>2009</v>
      </c>
      <c r="G1030" s="502">
        <v>2010</v>
      </c>
    </row>
    <row r="1031" spans="5:7" x14ac:dyDescent="0.25">
      <c r="E1031" s="675" t="s">
        <v>419</v>
      </c>
      <c r="F1031" s="673">
        <v>4</v>
      </c>
      <c r="G1031" s="671">
        <v>2</v>
      </c>
    </row>
    <row r="1032" spans="5:7" x14ac:dyDescent="0.25">
      <c r="E1032" s="680" t="s">
        <v>57</v>
      </c>
      <c r="F1032" s="681">
        <v>13</v>
      </c>
      <c r="G1032" s="682">
        <v>10</v>
      </c>
    </row>
    <row r="1033" spans="5:7" x14ac:dyDescent="0.25">
      <c r="E1033" s="676" t="s">
        <v>89</v>
      </c>
      <c r="F1033" s="674">
        <v>0</v>
      </c>
      <c r="G1033" s="672">
        <v>0</v>
      </c>
    </row>
    <row r="1034" spans="5:7" ht="15.75" thickBot="1" x14ac:dyDescent="0.3">
      <c r="E1034" s="677" t="s">
        <v>10</v>
      </c>
      <c r="F1034" s="678">
        <f>SUM(F1031:F1033)</f>
        <v>17</v>
      </c>
      <c r="G1034" s="679">
        <f>SUM(G1031:G1033)</f>
        <v>12</v>
      </c>
    </row>
    <row r="1035" spans="5:7" ht="7.5" customHeight="1" thickBot="1" x14ac:dyDescent="0.3">
      <c r="E1035" s="668"/>
      <c r="F1035" s="669"/>
      <c r="G1035" s="669"/>
    </row>
    <row r="1036" spans="5:7" x14ac:dyDescent="0.25">
      <c r="E1036" s="675" t="s">
        <v>89</v>
      </c>
      <c r="F1036" s="673">
        <v>0</v>
      </c>
      <c r="G1036" s="671">
        <v>0</v>
      </c>
    </row>
    <row r="1037" spans="5:7" x14ac:dyDescent="0.25">
      <c r="E1037" s="680" t="s">
        <v>54</v>
      </c>
      <c r="F1037" s="681">
        <v>14</v>
      </c>
      <c r="G1037" s="682">
        <v>7</v>
      </c>
    </row>
    <row r="1038" spans="5:7" x14ac:dyDescent="0.25">
      <c r="E1038" s="683" t="s">
        <v>55</v>
      </c>
      <c r="F1038" s="684">
        <v>3</v>
      </c>
      <c r="G1038" s="685">
        <v>5</v>
      </c>
    </row>
    <row r="1039" spans="5:7" ht="15.75" thickBot="1" x14ac:dyDescent="0.3">
      <c r="E1039" s="677" t="s">
        <v>10</v>
      </c>
      <c r="F1039" s="678">
        <f>SUM(F1036:F1038)</f>
        <v>17</v>
      </c>
      <c r="G1039" s="679">
        <f>SUM(G1036:G1038)</f>
        <v>12</v>
      </c>
    </row>
    <row r="1040" spans="5:7" ht="7.5" customHeight="1" thickBot="1" x14ac:dyDescent="0.3">
      <c r="E1040" s="668"/>
      <c r="F1040" s="669"/>
      <c r="G1040" s="669"/>
    </row>
    <row r="1041" spans="5:7" x14ac:dyDescent="0.25">
      <c r="E1041" s="675" t="s">
        <v>89</v>
      </c>
      <c r="F1041" s="673">
        <v>0</v>
      </c>
      <c r="G1041" s="671">
        <v>0</v>
      </c>
    </row>
    <row r="1042" spans="5:7" x14ac:dyDescent="0.25">
      <c r="E1042" s="680" t="s">
        <v>420</v>
      </c>
      <c r="F1042" s="681">
        <v>3</v>
      </c>
      <c r="G1042" s="682">
        <v>1</v>
      </c>
    </row>
    <row r="1043" spans="5:7" x14ac:dyDescent="0.25">
      <c r="E1043" s="676" t="s">
        <v>421</v>
      </c>
      <c r="F1043" s="674">
        <v>1</v>
      </c>
      <c r="G1043" s="672">
        <v>1</v>
      </c>
    </row>
    <row r="1044" spans="5:7" x14ac:dyDescent="0.25">
      <c r="E1044" s="680" t="s">
        <v>422</v>
      </c>
      <c r="F1044" s="681">
        <v>5</v>
      </c>
      <c r="G1044" s="682">
        <v>2</v>
      </c>
    </row>
    <row r="1045" spans="5:7" x14ac:dyDescent="0.25">
      <c r="E1045" s="676" t="s">
        <v>423</v>
      </c>
      <c r="F1045" s="674">
        <v>0</v>
      </c>
      <c r="G1045" s="672">
        <v>1</v>
      </c>
    </row>
    <row r="1046" spans="5:7" x14ac:dyDescent="0.25">
      <c r="E1046" s="680" t="s">
        <v>271</v>
      </c>
      <c r="F1046" s="681">
        <v>0</v>
      </c>
      <c r="G1046" s="682">
        <v>0</v>
      </c>
    </row>
    <row r="1047" spans="5:7" x14ac:dyDescent="0.25">
      <c r="E1047" s="676" t="s">
        <v>424</v>
      </c>
      <c r="F1047" s="674">
        <v>0</v>
      </c>
      <c r="G1047" s="672">
        <v>4</v>
      </c>
    </row>
    <row r="1048" spans="5:7" x14ac:dyDescent="0.25">
      <c r="E1048" s="680" t="s">
        <v>425</v>
      </c>
      <c r="F1048" s="681">
        <v>2</v>
      </c>
      <c r="G1048" s="682">
        <v>1</v>
      </c>
    </row>
    <row r="1049" spans="5:7" x14ac:dyDescent="0.25">
      <c r="E1049" s="676" t="s">
        <v>426</v>
      </c>
      <c r="F1049" s="674">
        <v>0</v>
      </c>
      <c r="G1049" s="672">
        <v>1</v>
      </c>
    </row>
    <row r="1050" spans="5:7" x14ac:dyDescent="0.25">
      <c r="E1050" s="680" t="s">
        <v>427</v>
      </c>
      <c r="F1050" s="681">
        <v>0</v>
      </c>
      <c r="G1050" s="682">
        <v>0</v>
      </c>
    </row>
    <row r="1051" spans="5:7" x14ac:dyDescent="0.25">
      <c r="E1051" s="676" t="s">
        <v>428</v>
      </c>
      <c r="F1051" s="674">
        <v>0</v>
      </c>
      <c r="G1051" s="672">
        <v>0</v>
      </c>
    </row>
    <row r="1052" spans="5:7" x14ac:dyDescent="0.25">
      <c r="E1052" s="680" t="s">
        <v>429</v>
      </c>
      <c r="F1052" s="681">
        <v>0</v>
      </c>
      <c r="G1052" s="682">
        <v>0</v>
      </c>
    </row>
    <row r="1053" spans="5:7" x14ac:dyDescent="0.25">
      <c r="E1053" s="676" t="s">
        <v>430</v>
      </c>
      <c r="F1053" s="674">
        <v>6</v>
      </c>
      <c r="G1053" s="672">
        <v>1</v>
      </c>
    </row>
    <row r="1054" spans="5:7" ht="15.75" thickBot="1" x14ac:dyDescent="0.3">
      <c r="E1054" s="677" t="s">
        <v>10</v>
      </c>
      <c r="F1054" s="678">
        <f>SUM(F1041:F1053)</f>
        <v>17</v>
      </c>
      <c r="G1054" s="679">
        <f>SUM(G1041:G1053)</f>
        <v>12</v>
      </c>
    </row>
    <row r="1055" spans="5:7" x14ac:dyDescent="0.25">
      <c r="E1055" s="41" t="s">
        <v>432</v>
      </c>
    </row>
    <row r="1057" spans="5:7" ht="24" customHeight="1" thickBot="1" x14ac:dyDescent="0.3">
      <c r="E1057" s="1093" t="s">
        <v>341</v>
      </c>
      <c r="F1057" s="1093"/>
      <c r="G1057" s="1093"/>
    </row>
    <row r="1058" spans="5:7" x14ac:dyDescent="0.25">
      <c r="E1058" s="964" t="s">
        <v>46</v>
      </c>
      <c r="F1058" s="493" t="s">
        <v>47</v>
      </c>
      <c r="G1058" s="497" t="s">
        <v>47</v>
      </c>
    </row>
    <row r="1059" spans="5:7" ht="15.75" thickBot="1" x14ac:dyDescent="0.3">
      <c r="E1059" s="981"/>
      <c r="F1059" s="498">
        <v>2009</v>
      </c>
      <c r="G1059" s="502">
        <v>2010</v>
      </c>
    </row>
    <row r="1060" spans="5:7" x14ac:dyDescent="0.25">
      <c r="E1060" s="675" t="s">
        <v>419</v>
      </c>
      <c r="F1060" s="673">
        <v>7060</v>
      </c>
      <c r="G1060" s="671">
        <v>7786</v>
      </c>
    </row>
    <row r="1061" spans="5:7" x14ac:dyDescent="0.25">
      <c r="E1061" s="680" t="s">
        <v>57</v>
      </c>
      <c r="F1061" s="681">
        <v>97</v>
      </c>
      <c r="G1061" s="682">
        <v>164</v>
      </c>
    </row>
    <row r="1062" spans="5:7" x14ac:dyDescent="0.25">
      <c r="E1062" s="676" t="s">
        <v>89</v>
      </c>
      <c r="F1062" s="674">
        <v>4</v>
      </c>
      <c r="G1062" s="672">
        <v>15</v>
      </c>
    </row>
    <row r="1063" spans="5:7" ht="15.75" thickBot="1" x14ac:dyDescent="0.3">
      <c r="E1063" s="677" t="s">
        <v>10</v>
      </c>
      <c r="F1063" s="678">
        <f>SUM(F1060:F1062)</f>
        <v>7161</v>
      </c>
      <c r="G1063" s="679">
        <f>SUM(G1060:G1062)</f>
        <v>7965</v>
      </c>
    </row>
    <row r="1064" spans="5:7" ht="7.5" customHeight="1" thickBot="1" x14ac:dyDescent="0.3">
      <c r="E1064" s="668"/>
      <c r="F1064" s="669"/>
      <c r="G1064" s="669"/>
    </row>
    <row r="1065" spans="5:7" x14ac:dyDescent="0.25">
      <c r="E1065" s="675" t="s">
        <v>89</v>
      </c>
      <c r="F1065" s="673">
        <v>12</v>
      </c>
      <c r="G1065" s="671">
        <v>21</v>
      </c>
    </row>
    <row r="1066" spans="5:7" x14ac:dyDescent="0.25">
      <c r="E1066" s="680" t="s">
        <v>54</v>
      </c>
      <c r="F1066" s="681">
        <v>4804</v>
      </c>
      <c r="G1066" s="682">
        <v>5249</v>
      </c>
    </row>
    <row r="1067" spans="5:7" x14ac:dyDescent="0.25">
      <c r="E1067" s="683" t="s">
        <v>55</v>
      </c>
      <c r="F1067" s="684">
        <v>2345</v>
      </c>
      <c r="G1067" s="685">
        <v>2695</v>
      </c>
    </row>
    <row r="1068" spans="5:7" ht="15.75" thickBot="1" x14ac:dyDescent="0.3">
      <c r="E1068" s="677" t="s">
        <v>10</v>
      </c>
      <c r="F1068" s="678">
        <f>SUM(F1065:F1067)</f>
        <v>7161</v>
      </c>
      <c r="G1068" s="679">
        <f>SUM(G1065:G1067)</f>
        <v>7965</v>
      </c>
    </row>
    <row r="1069" spans="5:7" ht="7.5" customHeight="1" thickBot="1" x14ac:dyDescent="0.3">
      <c r="E1069" s="668"/>
      <c r="F1069" s="669"/>
      <c r="G1069" s="669"/>
    </row>
    <row r="1070" spans="5:7" x14ac:dyDescent="0.25">
      <c r="E1070" s="675" t="s">
        <v>89</v>
      </c>
      <c r="F1070" s="673">
        <v>141</v>
      </c>
      <c r="G1070" s="671">
        <v>85</v>
      </c>
    </row>
    <row r="1071" spans="5:7" x14ac:dyDescent="0.25">
      <c r="E1071" s="680" t="s">
        <v>420</v>
      </c>
      <c r="F1071" s="681">
        <v>664</v>
      </c>
      <c r="G1071" s="682">
        <v>779</v>
      </c>
    </row>
    <row r="1072" spans="5:7" x14ac:dyDescent="0.25">
      <c r="E1072" s="676" t="s">
        <v>421</v>
      </c>
      <c r="F1072" s="674">
        <v>12</v>
      </c>
      <c r="G1072" s="672">
        <v>15</v>
      </c>
    </row>
    <row r="1073" spans="5:7" x14ac:dyDescent="0.25">
      <c r="E1073" s="680" t="s">
        <v>422</v>
      </c>
      <c r="F1073" s="681">
        <v>438</v>
      </c>
      <c r="G1073" s="682">
        <v>466</v>
      </c>
    </row>
    <row r="1074" spans="5:7" x14ac:dyDescent="0.25">
      <c r="E1074" s="676" t="s">
        <v>423</v>
      </c>
      <c r="F1074" s="674">
        <v>301</v>
      </c>
      <c r="G1074" s="672">
        <v>360</v>
      </c>
    </row>
    <row r="1075" spans="5:7" x14ac:dyDescent="0.25">
      <c r="E1075" s="680" t="s">
        <v>271</v>
      </c>
      <c r="F1075" s="681">
        <v>46</v>
      </c>
      <c r="G1075" s="682">
        <v>77</v>
      </c>
    </row>
    <row r="1076" spans="5:7" x14ac:dyDescent="0.25">
      <c r="E1076" s="676" t="s">
        <v>424</v>
      </c>
      <c r="F1076" s="674">
        <v>42</v>
      </c>
      <c r="G1076" s="672">
        <v>67</v>
      </c>
    </row>
    <row r="1077" spans="5:7" x14ac:dyDescent="0.25">
      <c r="E1077" s="680" t="s">
        <v>425</v>
      </c>
      <c r="F1077" s="681">
        <v>1426</v>
      </c>
      <c r="G1077" s="682">
        <v>1332</v>
      </c>
    </row>
    <row r="1078" spans="5:7" x14ac:dyDescent="0.25">
      <c r="E1078" s="676" t="s">
        <v>426</v>
      </c>
      <c r="F1078" s="674">
        <v>246</v>
      </c>
      <c r="G1078" s="672">
        <v>283</v>
      </c>
    </row>
    <row r="1079" spans="5:7" x14ac:dyDescent="0.25">
      <c r="E1079" s="680" t="s">
        <v>427</v>
      </c>
      <c r="F1079" s="681">
        <v>2534</v>
      </c>
      <c r="G1079" s="682">
        <v>3009</v>
      </c>
    </row>
    <row r="1080" spans="5:7" x14ac:dyDescent="0.25">
      <c r="E1080" s="676" t="s">
        <v>428</v>
      </c>
      <c r="F1080" s="674">
        <v>1148</v>
      </c>
      <c r="G1080" s="672">
        <v>1309</v>
      </c>
    </row>
    <row r="1081" spans="5:7" x14ac:dyDescent="0.25">
      <c r="E1081" s="680" t="s">
        <v>429</v>
      </c>
      <c r="F1081" s="681">
        <v>109</v>
      </c>
      <c r="G1081" s="682">
        <v>133</v>
      </c>
    </row>
    <row r="1082" spans="5:7" x14ac:dyDescent="0.25">
      <c r="E1082" s="676" t="s">
        <v>430</v>
      </c>
      <c r="F1082" s="674">
        <v>54</v>
      </c>
      <c r="G1082" s="672">
        <v>50</v>
      </c>
    </row>
    <row r="1083" spans="5:7" ht="15.75" thickBot="1" x14ac:dyDescent="0.3">
      <c r="E1083" s="677" t="s">
        <v>10</v>
      </c>
      <c r="F1083" s="678">
        <f>SUM(F1070:F1082)</f>
        <v>7161</v>
      </c>
      <c r="G1083" s="679">
        <f>SUM(G1070:G1082)</f>
        <v>7965</v>
      </c>
    </row>
    <row r="1084" spans="5:7" x14ac:dyDescent="0.25">
      <c r="E1084" s="41" t="s">
        <v>432</v>
      </c>
    </row>
    <row r="1086" spans="5:7" ht="23.25" customHeight="1" thickBot="1" x14ac:dyDescent="0.3">
      <c r="E1086" s="1093" t="s">
        <v>438</v>
      </c>
      <c r="F1086" s="1093"/>
      <c r="G1086" s="1093"/>
    </row>
    <row r="1087" spans="5:7" x14ac:dyDescent="0.25">
      <c r="E1087" s="964" t="s">
        <v>46</v>
      </c>
      <c r="F1087" s="493" t="s">
        <v>47</v>
      </c>
      <c r="G1087" s="497" t="s">
        <v>47</v>
      </c>
    </row>
    <row r="1088" spans="5:7" ht="15.75" thickBot="1" x14ac:dyDescent="0.3">
      <c r="E1088" s="981"/>
      <c r="F1088" s="498">
        <v>2009</v>
      </c>
      <c r="G1088" s="502">
        <v>2010</v>
      </c>
    </row>
    <row r="1089" spans="5:7" x14ac:dyDescent="0.25">
      <c r="E1089" s="675" t="s">
        <v>419</v>
      </c>
      <c r="F1089" s="673">
        <v>84</v>
      </c>
      <c r="G1089" s="671">
        <v>98</v>
      </c>
    </row>
    <row r="1090" spans="5:7" x14ac:dyDescent="0.25">
      <c r="E1090" s="680" t="s">
        <v>57</v>
      </c>
      <c r="F1090" s="681">
        <v>13</v>
      </c>
      <c r="G1090" s="682">
        <v>19</v>
      </c>
    </row>
    <row r="1091" spans="5:7" x14ac:dyDescent="0.25">
      <c r="E1091" s="676" t="s">
        <v>89</v>
      </c>
      <c r="F1091" s="674">
        <v>1</v>
      </c>
      <c r="G1091" s="672">
        <v>3</v>
      </c>
    </row>
    <row r="1092" spans="5:7" ht="15.75" thickBot="1" x14ac:dyDescent="0.3">
      <c r="E1092" s="677" t="s">
        <v>10</v>
      </c>
      <c r="F1092" s="678">
        <f>SUM(F1089:F1091)</f>
        <v>98</v>
      </c>
      <c r="G1092" s="679">
        <f>SUM(G1089:G1091)</f>
        <v>120</v>
      </c>
    </row>
    <row r="1093" spans="5:7" ht="7.5" customHeight="1" thickBot="1" x14ac:dyDescent="0.3">
      <c r="E1093" s="668"/>
      <c r="F1093" s="669"/>
      <c r="G1093" s="669"/>
    </row>
    <row r="1094" spans="5:7" x14ac:dyDescent="0.25">
      <c r="E1094" s="675" t="s">
        <v>89</v>
      </c>
      <c r="F1094" s="673">
        <v>0</v>
      </c>
      <c r="G1094" s="671">
        <v>0</v>
      </c>
    </row>
    <row r="1095" spans="5:7" x14ac:dyDescent="0.25">
      <c r="E1095" s="680" t="s">
        <v>54</v>
      </c>
      <c r="F1095" s="681">
        <v>71</v>
      </c>
      <c r="G1095" s="682">
        <v>81</v>
      </c>
    </row>
    <row r="1096" spans="5:7" x14ac:dyDescent="0.25">
      <c r="E1096" s="683" t="s">
        <v>55</v>
      </c>
      <c r="F1096" s="684">
        <v>27</v>
      </c>
      <c r="G1096" s="685">
        <v>39</v>
      </c>
    </row>
    <row r="1097" spans="5:7" ht="15.75" thickBot="1" x14ac:dyDescent="0.3">
      <c r="E1097" s="677" t="s">
        <v>10</v>
      </c>
      <c r="F1097" s="678">
        <f>SUM(F1094:F1096)</f>
        <v>98</v>
      </c>
      <c r="G1097" s="679">
        <f>SUM(G1094:G1096)</f>
        <v>120</v>
      </c>
    </row>
    <row r="1098" spans="5:7" ht="7.5" customHeight="1" thickBot="1" x14ac:dyDescent="0.3">
      <c r="E1098" s="668"/>
      <c r="F1098" s="669"/>
      <c r="G1098" s="669"/>
    </row>
    <row r="1099" spans="5:7" x14ac:dyDescent="0.25">
      <c r="E1099" s="675" t="s">
        <v>89</v>
      </c>
      <c r="F1099" s="673">
        <v>0</v>
      </c>
      <c r="G1099" s="671">
        <v>0</v>
      </c>
    </row>
    <row r="1100" spans="5:7" x14ac:dyDescent="0.25">
      <c r="E1100" s="680" t="s">
        <v>420</v>
      </c>
      <c r="F1100" s="681">
        <v>6</v>
      </c>
      <c r="G1100" s="682">
        <v>9</v>
      </c>
    </row>
    <row r="1101" spans="5:7" x14ac:dyDescent="0.25">
      <c r="E1101" s="676" t="s">
        <v>421</v>
      </c>
      <c r="F1101" s="674">
        <v>0</v>
      </c>
      <c r="G1101" s="672">
        <v>2</v>
      </c>
    </row>
    <row r="1102" spans="5:7" x14ac:dyDescent="0.25">
      <c r="E1102" s="680" t="s">
        <v>422</v>
      </c>
      <c r="F1102" s="681">
        <v>10</v>
      </c>
      <c r="G1102" s="682">
        <v>8</v>
      </c>
    </row>
    <row r="1103" spans="5:7" x14ac:dyDescent="0.25">
      <c r="E1103" s="676" t="s">
        <v>423</v>
      </c>
      <c r="F1103" s="674">
        <v>5</v>
      </c>
      <c r="G1103" s="672">
        <v>6</v>
      </c>
    </row>
    <row r="1104" spans="5:7" x14ac:dyDescent="0.25">
      <c r="E1104" s="680" t="s">
        <v>271</v>
      </c>
      <c r="F1104" s="681">
        <v>4</v>
      </c>
      <c r="G1104" s="682">
        <v>3</v>
      </c>
    </row>
    <row r="1105" spans="5:7" x14ac:dyDescent="0.25">
      <c r="E1105" s="676" t="s">
        <v>424</v>
      </c>
      <c r="F1105" s="674">
        <v>3</v>
      </c>
      <c r="G1105" s="672">
        <v>9</v>
      </c>
    </row>
    <row r="1106" spans="5:7" x14ac:dyDescent="0.25">
      <c r="E1106" s="680" t="s">
        <v>425</v>
      </c>
      <c r="F1106" s="681">
        <v>27</v>
      </c>
      <c r="G1106" s="682">
        <v>32</v>
      </c>
    </row>
    <row r="1107" spans="5:7" x14ac:dyDescent="0.25">
      <c r="E1107" s="676" t="s">
        <v>426</v>
      </c>
      <c r="F1107" s="674">
        <v>11</v>
      </c>
      <c r="G1107" s="672">
        <v>9</v>
      </c>
    </row>
    <row r="1108" spans="5:7" x14ac:dyDescent="0.25">
      <c r="E1108" s="680" t="s">
        <v>427</v>
      </c>
      <c r="F1108" s="681">
        <v>23</v>
      </c>
      <c r="G1108" s="682">
        <v>25</v>
      </c>
    </row>
    <row r="1109" spans="5:7" x14ac:dyDescent="0.25">
      <c r="E1109" s="676" t="s">
        <v>428</v>
      </c>
      <c r="F1109" s="674">
        <v>8</v>
      </c>
      <c r="G1109" s="672">
        <v>8</v>
      </c>
    </row>
    <row r="1110" spans="5:7" x14ac:dyDescent="0.25">
      <c r="E1110" s="680" t="s">
        <v>429</v>
      </c>
      <c r="F1110" s="681">
        <v>0</v>
      </c>
      <c r="G1110" s="682">
        <v>0</v>
      </c>
    </row>
    <row r="1111" spans="5:7" x14ac:dyDescent="0.25">
      <c r="E1111" s="676" t="s">
        <v>430</v>
      </c>
      <c r="F1111" s="674">
        <v>1</v>
      </c>
      <c r="G1111" s="672">
        <v>9</v>
      </c>
    </row>
    <row r="1112" spans="5:7" ht="15.75" thickBot="1" x14ac:dyDescent="0.3">
      <c r="E1112" s="677" t="s">
        <v>10</v>
      </c>
      <c r="F1112" s="678">
        <f>SUM(F1099:F1111)</f>
        <v>98</v>
      </c>
      <c r="G1112" s="679">
        <f>SUM(G1099:G1111)</f>
        <v>120</v>
      </c>
    </row>
    <row r="1113" spans="5:7" x14ac:dyDescent="0.25">
      <c r="E1113" s="41" t="s">
        <v>432</v>
      </c>
    </row>
    <row r="1115" spans="5:7" ht="23.25" customHeight="1" thickBot="1" x14ac:dyDescent="0.3">
      <c r="E1115" s="1093" t="s">
        <v>343</v>
      </c>
      <c r="F1115" s="1093"/>
      <c r="G1115" s="1093"/>
    </row>
    <row r="1116" spans="5:7" x14ac:dyDescent="0.25">
      <c r="E1116" s="964" t="s">
        <v>46</v>
      </c>
      <c r="F1116" s="493" t="s">
        <v>47</v>
      </c>
      <c r="G1116" s="497" t="s">
        <v>47</v>
      </c>
    </row>
    <row r="1117" spans="5:7" ht="15.75" thickBot="1" x14ac:dyDescent="0.3">
      <c r="E1117" s="981"/>
      <c r="F1117" s="498">
        <v>2009</v>
      </c>
      <c r="G1117" s="502">
        <v>2010</v>
      </c>
    </row>
    <row r="1118" spans="5:7" x14ac:dyDescent="0.25">
      <c r="E1118" s="675" t="s">
        <v>419</v>
      </c>
      <c r="F1118" s="673">
        <v>9</v>
      </c>
      <c r="G1118" s="671">
        <v>7</v>
      </c>
    </row>
    <row r="1119" spans="5:7" x14ac:dyDescent="0.25">
      <c r="E1119" s="680" t="s">
        <v>57</v>
      </c>
      <c r="F1119" s="681">
        <v>10</v>
      </c>
      <c r="G1119" s="682">
        <v>12</v>
      </c>
    </row>
    <row r="1120" spans="5:7" x14ac:dyDescent="0.25">
      <c r="E1120" s="676" t="s">
        <v>89</v>
      </c>
      <c r="F1120" s="674">
        <v>1</v>
      </c>
      <c r="G1120" s="672">
        <v>0</v>
      </c>
    </row>
    <row r="1121" spans="2:7" ht="15.75" thickBot="1" x14ac:dyDescent="0.3">
      <c r="E1121" s="677" t="s">
        <v>10</v>
      </c>
      <c r="F1121" s="678">
        <f>SUM(F1118:F1120)</f>
        <v>20</v>
      </c>
      <c r="G1121" s="679">
        <f>SUM(G1118:G1120)</f>
        <v>19</v>
      </c>
    </row>
    <row r="1122" spans="2:7" ht="7.5" customHeight="1" thickBot="1" x14ac:dyDescent="0.3">
      <c r="E1122" s="668"/>
      <c r="F1122" s="669"/>
      <c r="G1122" s="669"/>
    </row>
    <row r="1123" spans="2:7" x14ac:dyDescent="0.25">
      <c r="E1123" s="675" t="s">
        <v>89</v>
      </c>
      <c r="F1123" s="673">
        <v>0</v>
      </c>
      <c r="G1123" s="671">
        <v>0</v>
      </c>
    </row>
    <row r="1124" spans="2:7" x14ac:dyDescent="0.25">
      <c r="E1124" s="680" t="s">
        <v>54</v>
      </c>
      <c r="F1124" s="681">
        <v>10</v>
      </c>
      <c r="G1124" s="682">
        <v>6</v>
      </c>
    </row>
    <row r="1125" spans="2:7" x14ac:dyDescent="0.25">
      <c r="E1125" s="683" t="s">
        <v>55</v>
      </c>
      <c r="F1125" s="684">
        <v>10</v>
      </c>
      <c r="G1125" s="685">
        <v>13</v>
      </c>
    </row>
    <row r="1126" spans="2:7" ht="15.75" thickBot="1" x14ac:dyDescent="0.3">
      <c r="E1126" s="677" t="s">
        <v>10</v>
      </c>
      <c r="F1126" s="678">
        <f>SUM(F1123:F1125)</f>
        <v>20</v>
      </c>
      <c r="G1126" s="679">
        <f>SUM(G1123:G1125)</f>
        <v>19</v>
      </c>
    </row>
    <row r="1127" spans="2:7" ht="7.5" customHeight="1" thickBot="1" x14ac:dyDescent="0.3">
      <c r="E1127" s="668"/>
      <c r="F1127" s="669"/>
      <c r="G1127" s="669"/>
    </row>
    <row r="1128" spans="2:7" x14ac:dyDescent="0.25">
      <c r="E1128" s="675" t="s">
        <v>89</v>
      </c>
      <c r="F1128" s="673">
        <v>0</v>
      </c>
      <c r="G1128" s="671">
        <v>0</v>
      </c>
    </row>
    <row r="1129" spans="2:7" x14ac:dyDescent="0.25">
      <c r="E1129" s="680" t="s">
        <v>420</v>
      </c>
      <c r="F1129" s="681">
        <v>4</v>
      </c>
      <c r="G1129" s="682">
        <v>1</v>
      </c>
    </row>
    <row r="1130" spans="2:7" x14ac:dyDescent="0.25">
      <c r="E1130" s="676" t="s">
        <v>421</v>
      </c>
      <c r="F1130" s="674">
        <v>0</v>
      </c>
      <c r="G1130" s="672">
        <v>0</v>
      </c>
    </row>
    <row r="1131" spans="2:7" x14ac:dyDescent="0.25">
      <c r="E1131" s="680" t="s">
        <v>422</v>
      </c>
      <c r="F1131" s="681">
        <v>4</v>
      </c>
      <c r="G1131" s="682">
        <v>2</v>
      </c>
    </row>
    <row r="1132" spans="2:7" x14ac:dyDescent="0.25">
      <c r="E1132" s="676" t="s">
        <v>423</v>
      </c>
      <c r="F1132" s="674">
        <v>1</v>
      </c>
      <c r="G1132" s="672">
        <v>3</v>
      </c>
    </row>
    <row r="1133" spans="2:7" x14ac:dyDescent="0.25">
      <c r="B1133" s="890" t="s">
        <v>40</v>
      </c>
      <c r="E1133" s="680" t="s">
        <v>271</v>
      </c>
      <c r="F1133" s="681">
        <v>0</v>
      </c>
      <c r="G1133" s="682">
        <v>0</v>
      </c>
    </row>
    <row r="1134" spans="2:7" x14ac:dyDescent="0.25">
      <c r="B1134" s="891" t="s">
        <v>42</v>
      </c>
      <c r="E1134" s="676" t="s">
        <v>424</v>
      </c>
      <c r="F1134" s="674">
        <v>2</v>
      </c>
      <c r="G1134" s="672">
        <v>4</v>
      </c>
    </row>
    <row r="1135" spans="2:7" x14ac:dyDescent="0.25">
      <c r="B1135" s="890" t="s">
        <v>103</v>
      </c>
      <c r="E1135" s="680" t="s">
        <v>425</v>
      </c>
      <c r="F1135" s="681">
        <v>4</v>
      </c>
      <c r="G1135" s="682">
        <v>5</v>
      </c>
    </row>
    <row r="1136" spans="2:7" x14ac:dyDescent="0.25">
      <c r="E1136" s="676" t="s">
        <v>426</v>
      </c>
      <c r="F1136" s="674">
        <v>0</v>
      </c>
      <c r="G1136" s="672">
        <v>1</v>
      </c>
    </row>
    <row r="1137" spans="5:7" x14ac:dyDescent="0.25">
      <c r="E1137" s="680" t="s">
        <v>427</v>
      </c>
      <c r="F1137" s="681">
        <v>1</v>
      </c>
      <c r="G1137" s="682">
        <v>0</v>
      </c>
    </row>
    <row r="1138" spans="5:7" x14ac:dyDescent="0.25">
      <c r="E1138" s="676" t="s">
        <v>428</v>
      </c>
      <c r="F1138" s="674">
        <v>1</v>
      </c>
      <c r="G1138" s="672">
        <v>1</v>
      </c>
    </row>
    <row r="1139" spans="5:7" x14ac:dyDescent="0.25">
      <c r="E1139" s="680" t="s">
        <v>429</v>
      </c>
      <c r="F1139" s="681">
        <v>1</v>
      </c>
      <c r="G1139" s="682">
        <v>0</v>
      </c>
    </row>
    <row r="1140" spans="5:7" x14ac:dyDescent="0.25">
      <c r="E1140" s="676" t="s">
        <v>430</v>
      </c>
      <c r="F1140" s="674">
        <v>2</v>
      </c>
      <c r="G1140" s="672">
        <v>2</v>
      </c>
    </row>
    <row r="1141" spans="5:7" ht="15.75" thickBot="1" x14ac:dyDescent="0.3">
      <c r="E1141" s="677" t="s">
        <v>10</v>
      </c>
      <c r="F1141" s="678">
        <f>SUM(F1128:F1140)</f>
        <v>20</v>
      </c>
      <c r="G1141" s="679">
        <f>SUM(G1128:G1140)</f>
        <v>19</v>
      </c>
    </row>
    <row r="1142" spans="5:7" x14ac:dyDescent="0.25">
      <c r="E1142" s="41" t="s">
        <v>432</v>
      </c>
    </row>
    <row r="1144" spans="5:7" ht="23.25" customHeight="1" thickBot="1" x14ac:dyDescent="0.3">
      <c r="E1144" s="1093" t="s">
        <v>344</v>
      </c>
      <c r="F1144" s="1093"/>
      <c r="G1144" s="1093"/>
    </row>
    <row r="1145" spans="5:7" x14ac:dyDescent="0.25">
      <c r="E1145" s="964" t="s">
        <v>46</v>
      </c>
      <c r="F1145" s="493" t="s">
        <v>47</v>
      </c>
      <c r="G1145" s="497" t="s">
        <v>47</v>
      </c>
    </row>
    <row r="1146" spans="5:7" ht="15.75" thickBot="1" x14ac:dyDescent="0.3">
      <c r="E1146" s="981"/>
      <c r="F1146" s="498">
        <v>2009</v>
      </c>
      <c r="G1146" s="502">
        <v>2010</v>
      </c>
    </row>
    <row r="1147" spans="5:7" x14ac:dyDescent="0.25">
      <c r="E1147" s="675" t="s">
        <v>419</v>
      </c>
      <c r="F1147" s="673">
        <v>0</v>
      </c>
      <c r="G1147" s="671">
        <v>4</v>
      </c>
    </row>
    <row r="1148" spans="5:7" x14ac:dyDescent="0.25">
      <c r="E1148" s="680" t="s">
        <v>57</v>
      </c>
      <c r="F1148" s="681">
        <v>10</v>
      </c>
      <c r="G1148" s="682">
        <v>8</v>
      </c>
    </row>
    <row r="1149" spans="5:7" x14ac:dyDescent="0.25">
      <c r="E1149" s="676" t="s">
        <v>89</v>
      </c>
      <c r="F1149" s="674">
        <v>0</v>
      </c>
      <c r="G1149" s="672">
        <v>0</v>
      </c>
    </row>
    <row r="1150" spans="5:7" ht="15.75" thickBot="1" x14ac:dyDescent="0.3">
      <c r="E1150" s="677" t="s">
        <v>10</v>
      </c>
      <c r="F1150" s="678">
        <f>SUM(F1147:F1149)</f>
        <v>10</v>
      </c>
      <c r="G1150" s="679">
        <f>SUM(G1147:G1149)</f>
        <v>12</v>
      </c>
    </row>
    <row r="1151" spans="5:7" ht="7.5" customHeight="1" thickBot="1" x14ac:dyDescent="0.3">
      <c r="E1151" s="668"/>
      <c r="F1151" s="669"/>
      <c r="G1151" s="669"/>
    </row>
    <row r="1152" spans="5:7" x14ac:dyDescent="0.25">
      <c r="E1152" s="675" t="s">
        <v>89</v>
      </c>
      <c r="F1152" s="673">
        <v>0</v>
      </c>
      <c r="G1152" s="671">
        <v>0</v>
      </c>
    </row>
    <row r="1153" spans="5:7" x14ac:dyDescent="0.25">
      <c r="E1153" s="680" t="s">
        <v>54</v>
      </c>
      <c r="F1153" s="681">
        <v>4</v>
      </c>
      <c r="G1153" s="682">
        <v>9</v>
      </c>
    </row>
    <row r="1154" spans="5:7" x14ac:dyDescent="0.25">
      <c r="E1154" s="683" t="s">
        <v>55</v>
      </c>
      <c r="F1154" s="684">
        <v>6</v>
      </c>
      <c r="G1154" s="685">
        <v>3</v>
      </c>
    </row>
    <row r="1155" spans="5:7" ht="15.75" thickBot="1" x14ac:dyDescent="0.3">
      <c r="E1155" s="677" t="s">
        <v>10</v>
      </c>
      <c r="F1155" s="678">
        <f>SUM(F1152:F1154)</f>
        <v>10</v>
      </c>
      <c r="G1155" s="679">
        <f>SUM(G1152:G1154)</f>
        <v>12</v>
      </c>
    </row>
    <row r="1156" spans="5:7" ht="7.5" customHeight="1" thickBot="1" x14ac:dyDescent="0.3">
      <c r="E1156" s="668"/>
      <c r="F1156" s="669"/>
      <c r="G1156" s="669"/>
    </row>
    <row r="1157" spans="5:7" x14ac:dyDescent="0.25">
      <c r="E1157" s="675" t="s">
        <v>89</v>
      </c>
      <c r="F1157" s="673">
        <v>0</v>
      </c>
      <c r="G1157" s="671">
        <v>0</v>
      </c>
    </row>
    <row r="1158" spans="5:7" x14ac:dyDescent="0.25">
      <c r="E1158" s="680" t="s">
        <v>420</v>
      </c>
      <c r="F1158" s="681">
        <v>0</v>
      </c>
      <c r="G1158" s="682">
        <v>1</v>
      </c>
    </row>
    <row r="1159" spans="5:7" x14ac:dyDescent="0.25">
      <c r="E1159" s="676" t="s">
        <v>421</v>
      </c>
      <c r="F1159" s="674">
        <v>0</v>
      </c>
      <c r="G1159" s="672">
        <v>0</v>
      </c>
    </row>
    <row r="1160" spans="5:7" x14ac:dyDescent="0.25">
      <c r="E1160" s="680" t="s">
        <v>422</v>
      </c>
      <c r="F1160" s="681">
        <v>4</v>
      </c>
      <c r="G1160" s="682">
        <v>4</v>
      </c>
    </row>
    <row r="1161" spans="5:7" x14ac:dyDescent="0.25">
      <c r="E1161" s="676" t="s">
        <v>423</v>
      </c>
      <c r="F1161" s="674">
        <v>3</v>
      </c>
      <c r="G1161" s="672">
        <v>1</v>
      </c>
    </row>
    <row r="1162" spans="5:7" x14ac:dyDescent="0.25">
      <c r="E1162" s="680" t="s">
        <v>271</v>
      </c>
      <c r="F1162" s="681">
        <v>0</v>
      </c>
      <c r="G1162" s="682">
        <v>0</v>
      </c>
    </row>
    <row r="1163" spans="5:7" x14ac:dyDescent="0.25">
      <c r="E1163" s="676" t="s">
        <v>424</v>
      </c>
      <c r="F1163" s="674">
        <v>1</v>
      </c>
      <c r="G1163" s="672">
        <v>0</v>
      </c>
    </row>
    <row r="1164" spans="5:7" x14ac:dyDescent="0.25">
      <c r="E1164" s="680" t="s">
        <v>425</v>
      </c>
      <c r="F1164" s="681">
        <v>1</v>
      </c>
      <c r="G1164" s="682">
        <v>1</v>
      </c>
    </row>
    <row r="1165" spans="5:7" x14ac:dyDescent="0.25">
      <c r="E1165" s="676" t="s">
        <v>426</v>
      </c>
      <c r="F1165" s="674">
        <v>1</v>
      </c>
      <c r="G1165" s="672">
        <v>1</v>
      </c>
    </row>
    <row r="1166" spans="5:7" x14ac:dyDescent="0.25">
      <c r="E1166" s="680" t="s">
        <v>427</v>
      </c>
      <c r="F1166" s="681">
        <v>0</v>
      </c>
      <c r="G1166" s="682">
        <v>1</v>
      </c>
    </row>
    <row r="1167" spans="5:7" x14ac:dyDescent="0.25">
      <c r="E1167" s="676" t="s">
        <v>428</v>
      </c>
      <c r="F1167" s="674">
        <v>0</v>
      </c>
      <c r="G1167" s="672">
        <v>1</v>
      </c>
    </row>
    <row r="1168" spans="5:7" x14ac:dyDescent="0.25">
      <c r="E1168" s="680" t="s">
        <v>429</v>
      </c>
      <c r="F1168" s="681">
        <v>0</v>
      </c>
      <c r="G1168" s="682">
        <v>0</v>
      </c>
    </row>
    <row r="1169" spans="5:7" x14ac:dyDescent="0.25">
      <c r="E1169" s="676" t="s">
        <v>430</v>
      </c>
      <c r="F1169" s="674">
        <v>0</v>
      </c>
      <c r="G1169" s="672">
        <v>2</v>
      </c>
    </row>
    <row r="1170" spans="5:7" ht="15.75" thickBot="1" x14ac:dyDescent="0.3">
      <c r="E1170" s="677" t="s">
        <v>10</v>
      </c>
      <c r="F1170" s="678">
        <f>SUM(F1157:F1169)</f>
        <v>10</v>
      </c>
      <c r="G1170" s="679">
        <f>SUM(G1157:G1169)</f>
        <v>12</v>
      </c>
    </row>
    <row r="1171" spans="5:7" x14ac:dyDescent="0.25">
      <c r="E1171" s="41" t="s">
        <v>432</v>
      </c>
    </row>
    <row r="1173" spans="5:7" ht="23.25" customHeight="1" thickBot="1" x14ac:dyDescent="0.3">
      <c r="E1173" s="1093" t="s">
        <v>345</v>
      </c>
      <c r="F1173" s="1093"/>
      <c r="G1173" s="1093"/>
    </row>
    <row r="1174" spans="5:7" x14ac:dyDescent="0.25">
      <c r="E1174" s="964" t="s">
        <v>46</v>
      </c>
      <c r="F1174" s="493" t="s">
        <v>47</v>
      </c>
      <c r="G1174" s="497" t="s">
        <v>47</v>
      </c>
    </row>
    <row r="1175" spans="5:7" ht="15.75" thickBot="1" x14ac:dyDescent="0.3">
      <c r="E1175" s="981"/>
      <c r="F1175" s="498">
        <v>2009</v>
      </c>
      <c r="G1175" s="502">
        <v>2010</v>
      </c>
    </row>
    <row r="1176" spans="5:7" x14ac:dyDescent="0.25">
      <c r="E1176" s="675" t="s">
        <v>419</v>
      </c>
      <c r="F1176" s="673">
        <v>697</v>
      </c>
      <c r="G1176" s="671">
        <v>717</v>
      </c>
    </row>
    <row r="1177" spans="5:7" x14ac:dyDescent="0.25">
      <c r="E1177" s="680" t="s">
        <v>57</v>
      </c>
      <c r="F1177" s="681">
        <v>96</v>
      </c>
      <c r="G1177" s="682">
        <v>135</v>
      </c>
    </row>
    <row r="1178" spans="5:7" x14ac:dyDescent="0.25">
      <c r="E1178" s="676" t="s">
        <v>89</v>
      </c>
      <c r="F1178" s="674">
        <v>1</v>
      </c>
      <c r="G1178" s="672">
        <v>1</v>
      </c>
    </row>
    <row r="1179" spans="5:7" ht="15.75" thickBot="1" x14ac:dyDescent="0.3">
      <c r="E1179" s="677" t="s">
        <v>10</v>
      </c>
      <c r="F1179" s="678">
        <f>SUM(F1176:F1178)</f>
        <v>794</v>
      </c>
      <c r="G1179" s="679">
        <f>SUM(G1176:G1178)</f>
        <v>853</v>
      </c>
    </row>
    <row r="1180" spans="5:7" ht="7.5" customHeight="1" thickBot="1" x14ac:dyDescent="0.3">
      <c r="E1180" s="668"/>
      <c r="F1180" s="669"/>
      <c r="G1180" s="669"/>
    </row>
    <row r="1181" spans="5:7" x14ac:dyDescent="0.25">
      <c r="E1181" s="675" t="s">
        <v>89</v>
      </c>
      <c r="F1181" s="673">
        <v>1</v>
      </c>
      <c r="G1181" s="671">
        <v>0</v>
      </c>
    </row>
    <row r="1182" spans="5:7" x14ac:dyDescent="0.25">
      <c r="E1182" s="680" t="s">
        <v>54</v>
      </c>
      <c r="F1182" s="681">
        <v>533</v>
      </c>
      <c r="G1182" s="682">
        <v>613</v>
      </c>
    </row>
    <row r="1183" spans="5:7" x14ac:dyDescent="0.25">
      <c r="E1183" s="683" t="s">
        <v>55</v>
      </c>
      <c r="F1183" s="684">
        <v>260</v>
      </c>
      <c r="G1183" s="685">
        <v>240</v>
      </c>
    </row>
    <row r="1184" spans="5:7" ht="15.75" thickBot="1" x14ac:dyDescent="0.3">
      <c r="E1184" s="677" t="s">
        <v>10</v>
      </c>
      <c r="F1184" s="678">
        <f>SUM(F1181:F1183)</f>
        <v>794</v>
      </c>
      <c r="G1184" s="679">
        <f>SUM(G1181:G1183)</f>
        <v>853</v>
      </c>
    </row>
    <row r="1185" spans="5:7" ht="7.5" customHeight="1" thickBot="1" x14ac:dyDescent="0.3">
      <c r="E1185" s="668"/>
      <c r="F1185" s="669"/>
      <c r="G1185" s="669"/>
    </row>
    <row r="1186" spans="5:7" x14ac:dyDescent="0.25">
      <c r="E1186" s="675" t="s">
        <v>89</v>
      </c>
      <c r="F1186" s="673">
        <v>0</v>
      </c>
      <c r="G1186" s="671">
        <v>0</v>
      </c>
    </row>
    <row r="1187" spans="5:7" x14ac:dyDescent="0.25">
      <c r="E1187" s="680" t="s">
        <v>420</v>
      </c>
      <c r="F1187" s="681">
        <v>74</v>
      </c>
      <c r="G1187" s="682">
        <v>65</v>
      </c>
    </row>
    <row r="1188" spans="5:7" x14ac:dyDescent="0.25">
      <c r="E1188" s="676" t="s">
        <v>421</v>
      </c>
      <c r="F1188" s="674">
        <v>12</v>
      </c>
      <c r="G1188" s="672">
        <v>15</v>
      </c>
    </row>
    <row r="1189" spans="5:7" x14ac:dyDescent="0.25">
      <c r="E1189" s="680" t="s">
        <v>422</v>
      </c>
      <c r="F1189" s="681">
        <v>76</v>
      </c>
      <c r="G1189" s="682">
        <v>83</v>
      </c>
    </row>
    <row r="1190" spans="5:7" x14ac:dyDescent="0.25">
      <c r="E1190" s="676" t="s">
        <v>423</v>
      </c>
      <c r="F1190" s="674">
        <v>46</v>
      </c>
      <c r="G1190" s="672">
        <v>37</v>
      </c>
    </row>
    <row r="1191" spans="5:7" x14ac:dyDescent="0.25">
      <c r="E1191" s="680" t="s">
        <v>271</v>
      </c>
      <c r="F1191" s="681">
        <v>3</v>
      </c>
      <c r="G1191" s="682">
        <v>3</v>
      </c>
    </row>
    <row r="1192" spans="5:7" x14ac:dyDescent="0.25">
      <c r="E1192" s="676" t="s">
        <v>424</v>
      </c>
      <c r="F1192" s="674">
        <v>16</v>
      </c>
      <c r="G1192" s="672">
        <v>22</v>
      </c>
    </row>
    <row r="1193" spans="5:7" x14ac:dyDescent="0.25">
      <c r="E1193" s="680" t="s">
        <v>425</v>
      </c>
      <c r="F1193" s="681">
        <v>179</v>
      </c>
      <c r="G1193" s="682">
        <v>157</v>
      </c>
    </row>
    <row r="1194" spans="5:7" x14ac:dyDescent="0.25">
      <c r="E1194" s="676" t="s">
        <v>426</v>
      </c>
      <c r="F1194" s="674">
        <v>20</v>
      </c>
      <c r="G1194" s="672">
        <v>25</v>
      </c>
    </row>
    <row r="1195" spans="5:7" x14ac:dyDescent="0.25">
      <c r="E1195" s="680" t="s">
        <v>427</v>
      </c>
      <c r="F1195" s="681">
        <v>254</v>
      </c>
      <c r="G1195" s="682">
        <v>307</v>
      </c>
    </row>
    <row r="1196" spans="5:7" x14ac:dyDescent="0.25">
      <c r="E1196" s="676" t="s">
        <v>428</v>
      </c>
      <c r="F1196" s="674">
        <v>88</v>
      </c>
      <c r="G1196" s="672">
        <v>112</v>
      </c>
    </row>
    <row r="1197" spans="5:7" x14ac:dyDescent="0.25">
      <c r="E1197" s="680" t="s">
        <v>429</v>
      </c>
      <c r="F1197" s="681">
        <v>4</v>
      </c>
      <c r="G1197" s="682">
        <v>4</v>
      </c>
    </row>
    <row r="1198" spans="5:7" x14ac:dyDescent="0.25">
      <c r="E1198" s="676" t="s">
        <v>430</v>
      </c>
      <c r="F1198" s="674">
        <v>22</v>
      </c>
      <c r="G1198" s="672">
        <v>23</v>
      </c>
    </row>
    <row r="1199" spans="5:7" ht="15.75" thickBot="1" x14ac:dyDescent="0.3">
      <c r="E1199" s="677" t="s">
        <v>10</v>
      </c>
      <c r="F1199" s="678">
        <f>SUM(F1186:F1198)</f>
        <v>794</v>
      </c>
      <c r="G1199" s="679">
        <f>SUM(G1186:G1198)</f>
        <v>853</v>
      </c>
    </row>
    <row r="1200" spans="5:7" x14ac:dyDescent="0.25">
      <c r="E1200" s="41" t="s">
        <v>432</v>
      </c>
    </row>
    <row r="1202" spans="5:7" ht="23.25" customHeight="1" thickBot="1" x14ac:dyDescent="0.3">
      <c r="E1202" s="1093" t="s">
        <v>439</v>
      </c>
      <c r="F1202" s="1093"/>
      <c r="G1202" s="1093"/>
    </row>
    <row r="1203" spans="5:7" x14ac:dyDescent="0.25">
      <c r="E1203" s="964" t="s">
        <v>46</v>
      </c>
      <c r="F1203" s="493" t="s">
        <v>47</v>
      </c>
      <c r="G1203" s="497" t="s">
        <v>47</v>
      </c>
    </row>
    <row r="1204" spans="5:7" ht="15.75" thickBot="1" x14ac:dyDescent="0.3">
      <c r="E1204" s="981"/>
      <c r="F1204" s="498">
        <v>2009</v>
      </c>
      <c r="G1204" s="502">
        <v>2010</v>
      </c>
    </row>
    <row r="1205" spans="5:7" x14ac:dyDescent="0.25">
      <c r="E1205" s="675" t="s">
        <v>419</v>
      </c>
      <c r="F1205" s="673">
        <v>36</v>
      </c>
      <c r="G1205" s="671">
        <v>23</v>
      </c>
    </row>
    <row r="1206" spans="5:7" x14ac:dyDescent="0.25">
      <c r="E1206" s="680" t="s">
        <v>57</v>
      </c>
      <c r="F1206" s="681">
        <v>44</v>
      </c>
      <c r="G1206" s="682">
        <v>52</v>
      </c>
    </row>
    <row r="1207" spans="5:7" x14ac:dyDescent="0.25">
      <c r="E1207" s="676" t="s">
        <v>89</v>
      </c>
      <c r="F1207" s="674">
        <v>1</v>
      </c>
      <c r="G1207" s="672">
        <v>0</v>
      </c>
    </row>
    <row r="1208" spans="5:7" ht="15.75" thickBot="1" x14ac:dyDescent="0.3">
      <c r="E1208" s="677" t="s">
        <v>10</v>
      </c>
      <c r="F1208" s="678">
        <f>SUM(F1205:F1207)</f>
        <v>81</v>
      </c>
      <c r="G1208" s="679">
        <f>SUM(G1205:G1207)</f>
        <v>75</v>
      </c>
    </row>
    <row r="1209" spans="5:7" ht="7.5" customHeight="1" thickBot="1" x14ac:dyDescent="0.3">
      <c r="E1209" s="668"/>
      <c r="F1209" s="669"/>
      <c r="G1209" s="669"/>
    </row>
    <row r="1210" spans="5:7" x14ac:dyDescent="0.25">
      <c r="E1210" s="675" t="s">
        <v>89</v>
      </c>
      <c r="F1210" s="673">
        <v>0</v>
      </c>
      <c r="G1210" s="671">
        <v>0</v>
      </c>
    </row>
    <row r="1211" spans="5:7" x14ac:dyDescent="0.25">
      <c r="E1211" s="680" t="s">
        <v>54</v>
      </c>
      <c r="F1211" s="681">
        <v>44</v>
      </c>
      <c r="G1211" s="682">
        <v>51</v>
      </c>
    </row>
    <row r="1212" spans="5:7" x14ac:dyDescent="0.25">
      <c r="E1212" s="683" t="s">
        <v>55</v>
      </c>
      <c r="F1212" s="684">
        <v>37</v>
      </c>
      <c r="G1212" s="685">
        <v>24</v>
      </c>
    </row>
    <row r="1213" spans="5:7" ht="15.75" thickBot="1" x14ac:dyDescent="0.3">
      <c r="E1213" s="677" t="s">
        <v>10</v>
      </c>
      <c r="F1213" s="678">
        <f>SUM(F1210:F1212)</f>
        <v>81</v>
      </c>
      <c r="G1213" s="679">
        <f>SUM(G1210:G1212)</f>
        <v>75</v>
      </c>
    </row>
    <row r="1214" spans="5:7" ht="7.5" customHeight="1" thickBot="1" x14ac:dyDescent="0.3">
      <c r="E1214" s="668"/>
      <c r="F1214" s="669"/>
      <c r="G1214" s="669"/>
    </row>
    <row r="1215" spans="5:7" x14ac:dyDescent="0.25">
      <c r="E1215" s="675" t="s">
        <v>89</v>
      </c>
      <c r="F1215" s="673">
        <v>1</v>
      </c>
      <c r="G1215" s="671">
        <v>0</v>
      </c>
    </row>
    <row r="1216" spans="5:7" x14ac:dyDescent="0.25">
      <c r="E1216" s="680" t="s">
        <v>420</v>
      </c>
      <c r="F1216" s="681">
        <v>7</v>
      </c>
      <c r="G1216" s="682">
        <v>5</v>
      </c>
    </row>
    <row r="1217" spans="2:7" x14ac:dyDescent="0.25">
      <c r="E1217" s="676" t="s">
        <v>421</v>
      </c>
      <c r="F1217" s="674">
        <v>3</v>
      </c>
      <c r="G1217" s="672">
        <v>5</v>
      </c>
    </row>
    <row r="1218" spans="2:7" x14ac:dyDescent="0.25">
      <c r="E1218" s="680" t="s">
        <v>422</v>
      </c>
      <c r="F1218" s="681">
        <v>21</v>
      </c>
      <c r="G1218" s="682">
        <v>18</v>
      </c>
    </row>
    <row r="1219" spans="2:7" x14ac:dyDescent="0.25">
      <c r="E1219" s="676" t="s">
        <v>423</v>
      </c>
      <c r="F1219" s="674">
        <v>9</v>
      </c>
      <c r="G1219" s="672">
        <v>3</v>
      </c>
    </row>
    <row r="1220" spans="2:7" x14ac:dyDescent="0.25">
      <c r="B1220" s="890" t="s">
        <v>40</v>
      </c>
      <c r="E1220" s="680" t="s">
        <v>271</v>
      </c>
      <c r="F1220" s="681">
        <v>1</v>
      </c>
      <c r="G1220" s="682">
        <v>0</v>
      </c>
    </row>
    <row r="1221" spans="2:7" x14ac:dyDescent="0.25">
      <c r="B1221" s="891" t="s">
        <v>42</v>
      </c>
      <c r="E1221" s="676" t="s">
        <v>424</v>
      </c>
      <c r="F1221" s="674">
        <v>1</v>
      </c>
      <c r="G1221" s="672">
        <v>9</v>
      </c>
    </row>
    <row r="1222" spans="2:7" x14ac:dyDescent="0.25">
      <c r="B1222" s="890" t="s">
        <v>103</v>
      </c>
      <c r="E1222" s="680" t="s">
        <v>425</v>
      </c>
      <c r="F1222" s="681">
        <v>18</v>
      </c>
      <c r="G1222" s="682">
        <v>13</v>
      </c>
    </row>
    <row r="1223" spans="2:7" x14ac:dyDescent="0.25">
      <c r="E1223" s="676" t="s">
        <v>426</v>
      </c>
      <c r="F1223" s="674">
        <v>4</v>
      </c>
      <c r="G1223" s="672">
        <v>8</v>
      </c>
    </row>
    <row r="1224" spans="2:7" x14ac:dyDescent="0.25">
      <c r="E1224" s="680" t="s">
        <v>427</v>
      </c>
      <c r="F1224" s="681">
        <v>2</v>
      </c>
      <c r="G1224" s="682">
        <v>3</v>
      </c>
    </row>
    <row r="1225" spans="2:7" x14ac:dyDescent="0.25">
      <c r="E1225" s="676" t="s">
        <v>428</v>
      </c>
      <c r="F1225" s="674">
        <v>11</v>
      </c>
      <c r="G1225" s="672">
        <v>4</v>
      </c>
    </row>
    <row r="1226" spans="2:7" x14ac:dyDescent="0.25">
      <c r="E1226" s="680" t="s">
        <v>429</v>
      </c>
      <c r="F1226" s="681">
        <v>0</v>
      </c>
      <c r="G1226" s="682">
        <v>0</v>
      </c>
    </row>
    <row r="1227" spans="2:7" x14ac:dyDescent="0.25">
      <c r="E1227" s="676" t="s">
        <v>430</v>
      </c>
      <c r="F1227" s="674">
        <v>3</v>
      </c>
      <c r="G1227" s="672">
        <v>7</v>
      </c>
    </row>
    <row r="1228" spans="2:7" ht="15.75" thickBot="1" x14ac:dyDescent="0.3">
      <c r="E1228" s="677" t="s">
        <v>10</v>
      </c>
      <c r="F1228" s="678">
        <f>SUM(F1215:F1227)</f>
        <v>81</v>
      </c>
      <c r="G1228" s="679">
        <f>SUM(G1215:G1227)</f>
        <v>75</v>
      </c>
    </row>
    <row r="1229" spans="2:7" x14ac:dyDescent="0.25">
      <c r="E1229" s="41" t="s">
        <v>432</v>
      </c>
    </row>
    <row r="1231" spans="2:7" ht="23.25" customHeight="1" thickBot="1" x14ac:dyDescent="0.3">
      <c r="E1231" s="1093" t="s">
        <v>347</v>
      </c>
      <c r="F1231" s="1093"/>
      <c r="G1231" s="1093"/>
    </row>
    <row r="1232" spans="2:7" x14ac:dyDescent="0.25">
      <c r="E1232" s="964" t="s">
        <v>46</v>
      </c>
      <c r="F1232" s="493" t="s">
        <v>47</v>
      </c>
      <c r="G1232" s="497" t="s">
        <v>47</v>
      </c>
    </row>
    <row r="1233" spans="5:7" ht="15.75" thickBot="1" x14ac:dyDescent="0.3">
      <c r="E1233" s="981"/>
      <c r="F1233" s="498">
        <v>2009</v>
      </c>
      <c r="G1233" s="502">
        <v>2010</v>
      </c>
    </row>
    <row r="1234" spans="5:7" x14ac:dyDescent="0.25">
      <c r="E1234" s="675" t="s">
        <v>419</v>
      </c>
      <c r="F1234" s="673">
        <v>8</v>
      </c>
      <c r="G1234" s="671">
        <v>9</v>
      </c>
    </row>
    <row r="1235" spans="5:7" x14ac:dyDescent="0.25">
      <c r="E1235" s="680" t="s">
        <v>57</v>
      </c>
      <c r="F1235" s="681">
        <v>25</v>
      </c>
      <c r="G1235" s="682">
        <v>21</v>
      </c>
    </row>
    <row r="1236" spans="5:7" x14ac:dyDescent="0.25">
      <c r="E1236" s="676" t="s">
        <v>89</v>
      </c>
      <c r="F1236" s="674">
        <v>0</v>
      </c>
      <c r="G1236" s="672">
        <v>0</v>
      </c>
    </row>
    <row r="1237" spans="5:7" ht="15.75" thickBot="1" x14ac:dyDescent="0.3">
      <c r="E1237" s="677" t="s">
        <v>10</v>
      </c>
      <c r="F1237" s="678">
        <f>SUM(F1234:F1236)</f>
        <v>33</v>
      </c>
      <c r="G1237" s="679">
        <f>SUM(G1234:G1236)</f>
        <v>30</v>
      </c>
    </row>
    <row r="1238" spans="5:7" ht="7.5" customHeight="1" thickBot="1" x14ac:dyDescent="0.3">
      <c r="E1238" s="668"/>
      <c r="F1238" s="669"/>
      <c r="G1238" s="669"/>
    </row>
    <row r="1239" spans="5:7" x14ac:dyDescent="0.25">
      <c r="E1239" s="675" t="s">
        <v>89</v>
      </c>
      <c r="F1239" s="673">
        <v>0</v>
      </c>
      <c r="G1239" s="671">
        <v>0</v>
      </c>
    </row>
    <row r="1240" spans="5:7" x14ac:dyDescent="0.25">
      <c r="E1240" s="680" t="s">
        <v>54</v>
      </c>
      <c r="F1240" s="681">
        <v>21</v>
      </c>
      <c r="G1240" s="682">
        <v>16</v>
      </c>
    </row>
    <row r="1241" spans="5:7" x14ac:dyDescent="0.25">
      <c r="E1241" s="683" t="s">
        <v>55</v>
      </c>
      <c r="F1241" s="684">
        <v>12</v>
      </c>
      <c r="G1241" s="685">
        <v>14</v>
      </c>
    </row>
    <row r="1242" spans="5:7" ht="15.75" thickBot="1" x14ac:dyDescent="0.3">
      <c r="E1242" s="677" t="s">
        <v>10</v>
      </c>
      <c r="F1242" s="678">
        <f>SUM(F1239:F1241)</f>
        <v>33</v>
      </c>
      <c r="G1242" s="679">
        <f>SUM(G1239:G1241)</f>
        <v>30</v>
      </c>
    </row>
    <row r="1243" spans="5:7" ht="7.5" customHeight="1" thickBot="1" x14ac:dyDescent="0.3">
      <c r="E1243" s="668"/>
      <c r="F1243" s="669"/>
      <c r="G1243" s="669"/>
    </row>
    <row r="1244" spans="5:7" x14ac:dyDescent="0.25">
      <c r="E1244" s="675" t="s">
        <v>89</v>
      </c>
      <c r="F1244" s="673">
        <v>0</v>
      </c>
      <c r="G1244" s="671">
        <v>0</v>
      </c>
    </row>
    <row r="1245" spans="5:7" x14ac:dyDescent="0.25">
      <c r="E1245" s="680" t="s">
        <v>420</v>
      </c>
      <c r="F1245" s="681">
        <v>3</v>
      </c>
      <c r="G1245" s="682">
        <v>6</v>
      </c>
    </row>
    <row r="1246" spans="5:7" x14ac:dyDescent="0.25">
      <c r="E1246" s="676" t="s">
        <v>421</v>
      </c>
      <c r="F1246" s="674">
        <v>0</v>
      </c>
      <c r="G1246" s="672">
        <v>0</v>
      </c>
    </row>
    <row r="1247" spans="5:7" x14ac:dyDescent="0.25">
      <c r="E1247" s="680" t="s">
        <v>422</v>
      </c>
      <c r="F1247" s="681">
        <v>11</v>
      </c>
      <c r="G1247" s="682">
        <v>7</v>
      </c>
    </row>
    <row r="1248" spans="5:7" x14ac:dyDescent="0.25">
      <c r="E1248" s="676" t="s">
        <v>423</v>
      </c>
      <c r="F1248" s="674">
        <v>3</v>
      </c>
      <c r="G1248" s="672">
        <v>2</v>
      </c>
    </row>
    <row r="1249" spans="5:7" x14ac:dyDescent="0.25">
      <c r="E1249" s="680" t="s">
        <v>271</v>
      </c>
      <c r="F1249" s="681">
        <v>1</v>
      </c>
      <c r="G1249" s="682">
        <v>0</v>
      </c>
    </row>
    <row r="1250" spans="5:7" x14ac:dyDescent="0.25">
      <c r="E1250" s="676" t="s">
        <v>424</v>
      </c>
      <c r="F1250" s="674">
        <v>2</v>
      </c>
      <c r="G1250" s="672">
        <v>4</v>
      </c>
    </row>
    <row r="1251" spans="5:7" x14ac:dyDescent="0.25">
      <c r="E1251" s="680" t="s">
        <v>425</v>
      </c>
      <c r="F1251" s="681">
        <v>3</v>
      </c>
      <c r="G1251" s="682">
        <v>3</v>
      </c>
    </row>
    <row r="1252" spans="5:7" x14ac:dyDescent="0.25">
      <c r="E1252" s="676" t="s">
        <v>426</v>
      </c>
      <c r="F1252" s="674">
        <v>5</v>
      </c>
      <c r="G1252" s="672">
        <v>1</v>
      </c>
    </row>
    <row r="1253" spans="5:7" x14ac:dyDescent="0.25">
      <c r="E1253" s="680" t="s">
        <v>427</v>
      </c>
      <c r="F1253" s="681">
        <v>1</v>
      </c>
      <c r="G1253" s="682">
        <v>1</v>
      </c>
    </row>
    <row r="1254" spans="5:7" x14ac:dyDescent="0.25">
      <c r="E1254" s="676" t="s">
        <v>428</v>
      </c>
      <c r="F1254" s="674">
        <v>2</v>
      </c>
      <c r="G1254" s="672">
        <v>2</v>
      </c>
    </row>
    <row r="1255" spans="5:7" x14ac:dyDescent="0.25">
      <c r="E1255" s="680" t="s">
        <v>429</v>
      </c>
      <c r="F1255" s="681">
        <v>0</v>
      </c>
      <c r="G1255" s="682">
        <v>0</v>
      </c>
    </row>
    <row r="1256" spans="5:7" x14ac:dyDescent="0.25">
      <c r="E1256" s="676" t="s">
        <v>430</v>
      </c>
      <c r="F1256" s="674">
        <v>2</v>
      </c>
      <c r="G1256" s="672">
        <v>4</v>
      </c>
    </row>
    <row r="1257" spans="5:7" ht="15.75" thickBot="1" x14ac:dyDescent="0.3">
      <c r="E1257" s="677" t="s">
        <v>10</v>
      </c>
      <c r="F1257" s="678">
        <f>SUM(F1244:F1256)</f>
        <v>33</v>
      </c>
      <c r="G1257" s="679">
        <f>SUM(G1244:G1256)</f>
        <v>30</v>
      </c>
    </row>
    <row r="1258" spans="5:7" x14ac:dyDescent="0.25">
      <c r="E1258" s="41" t="s">
        <v>432</v>
      </c>
    </row>
    <row r="1260" spans="5:7" ht="24" customHeight="1" thickBot="1" x14ac:dyDescent="0.3">
      <c r="E1260" s="1093" t="s">
        <v>440</v>
      </c>
      <c r="F1260" s="1093"/>
      <c r="G1260" s="1093"/>
    </row>
    <row r="1261" spans="5:7" x14ac:dyDescent="0.25">
      <c r="E1261" s="964" t="s">
        <v>46</v>
      </c>
      <c r="F1261" s="493" t="s">
        <v>47</v>
      </c>
      <c r="G1261" s="497" t="s">
        <v>47</v>
      </c>
    </row>
    <row r="1262" spans="5:7" ht="15.75" thickBot="1" x14ac:dyDescent="0.3">
      <c r="E1262" s="981"/>
      <c r="F1262" s="498">
        <v>2009</v>
      </c>
      <c r="G1262" s="502">
        <v>2010</v>
      </c>
    </row>
    <row r="1263" spans="5:7" x14ac:dyDescent="0.25">
      <c r="E1263" s="675" t="s">
        <v>419</v>
      </c>
      <c r="F1263" s="673">
        <v>48</v>
      </c>
      <c r="G1263" s="671">
        <v>44</v>
      </c>
    </row>
    <row r="1264" spans="5:7" x14ac:dyDescent="0.25">
      <c r="E1264" s="680" t="s">
        <v>57</v>
      </c>
      <c r="F1264" s="681">
        <v>33</v>
      </c>
      <c r="G1264" s="682">
        <v>38</v>
      </c>
    </row>
    <row r="1265" spans="5:7" x14ac:dyDescent="0.25">
      <c r="E1265" s="676" t="s">
        <v>89</v>
      </c>
      <c r="F1265" s="674">
        <v>0</v>
      </c>
      <c r="G1265" s="672">
        <v>0</v>
      </c>
    </row>
    <row r="1266" spans="5:7" ht="15.75" thickBot="1" x14ac:dyDescent="0.3">
      <c r="E1266" s="677" t="s">
        <v>10</v>
      </c>
      <c r="F1266" s="678">
        <f>SUM(F1263:F1265)</f>
        <v>81</v>
      </c>
      <c r="G1266" s="679">
        <f>SUM(G1263:G1265)</f>
        <v>82</v>
      </c>
    </row>
    <row r="1267" spans="5:7" ht="7.5" customHeight="1" thickBot="1" x14ac:dyDescent="0.3">
      <c r="E1267" s="668"/>
      <c r="F1267" s="669"/>
      <c r="G1267" s="669"/>
    </row>
    <row r="1268" spans="5:7" x14ac:dyDescent="0.25">
      <c r="E1268" s="675" t="s">
        <v>89</v>
      </c>
      <c r="F1268" s="673">
        <v>0</v>
      </c>
      <c r="G1268" s="671">
        <v>0</v>
      </c>
    </row>
    <row r="1269" spans="5:7" x14ac:dyDescent="0.25">
      <c r="E1269" s="680" t="s">
        <v>54</v>
      </c>
      <c r="F1269" s="681">
        <v>57</v>
      </c>
      <c r="G1269" s="682">
        <v>52</v>
      </c>
    </row>
    <row r="1270" spans="5:7" x14ac:dyDescent="0.25">
      <c r="E1270" s="683" t="s">
        <v>55</v>
      </c>
      <c r="F1270" s="684">
        <v>24</v>
      </c>
      <c r="G1270" s="685">
        <v>30</v>
      </c>
    </row>
    <row r="1271" spans="5:7" ht="15.75" thickBot="1" x14ac:dyDescent="0.3">
      <c r="E1271" s="677" t="s">
        <v>10</v>
      </c>
      <c r="F1271" s="678">
        <f>SUM(F1268:F1270)</f>
        <v>81</v>
      </c>
      <c r="G1271" s="679">
        <f>SUM(G1268:G1270)</f>
        <v>82</v>
      </c>
    </row>
    <row r="1272" spans="5:7" ht="7.5" customHeight="1" thickBot="1" x14ac:dyDescent="0.3">
      <c r="E1272" s="668"/>
      <c r="F1272" s="669"/>
      <c r="G1272" s="669"/>
    </row>
    <row r="1273" spans="5:7" x14ac:dyDescent="0.25">
      <c r="E1273" s="675" t="s">
        <v>89</v>
      </c>
      <c r="F1273" s="673">
        <v>2</v>
      </c>
      <c r="G1273" s="671">
        <v>0</v>
      </c>
    </row>
    <row r="1274" spans="5:7" x14ac:dyDescent="0.25">
      <c r="E1274" s="680" t="s">
        <v>420</v>
      </c>
      <c r="F1274" s="681">
        <v>4</v>
      </c>
      <c r="G1274" s="682">
        <v>4</v>
      </c>
    </row>
    <row r="1275" spans="5:7" x14ac:dyDescent="0.25">
      <c r="E1275" s="676" t="s">
        <v>421</v>
      </c>
      <c r="F1275" s="674">
        <v>6</v>
      </c>
      <c r="G1275" s="672">
        <v>3</v>
      </c>
    </row>
    <row r="1276" spans="5:7" x14ac:dyDescent="0.25">
      <c r="E1276" s="680" t="s">
        <v>422</v>
      </c>
      <c r="F1276" s="681">
        <v>7</v>
      </c>
      <c r="G1276" s="682">
        <v>16</v>
      </c>
    </row>
    <row r="1277" spans="5:7" x14ac:dyDescent="0.25">
      <c r="E1277" s="676" t="s">
        <v>423</v>
      </c>
      <c r="F1277" s="674">
        <v>6</v>
      </c>
      <c r="G1277" s="672">
        <v>3</v>
      </c>
    </row>
    <row r="1278" spans="5:7" x14ac:dyDescent="0.25">
      <c r="E1278" s="680" t="s">
        <v>271</v>
      </c>
      <c r="F1278" s="681">
        <v>3</v>
      </c>
      <c r="G1278" s="682">
        <v>2</v>
      </c>
    </row>
    <row r="1279" spans="5:7" x14ac:dyDescent="0.25">
      <c r="E1279" s="676" t="s">
        <v>424</v>
      </c>
      <c r="F1279" s="674">
        <v>3</v>
      </c>
      <c r="G1279" s="672">
        <v>1</v>
      </c>
    </row>
    <row r="1280" spans="5:7" x14ac:dyDescent="0.25">
      <c r="E1280" s="680" t="s">
        <v>425</v>
      </c>
      <c r="F1280" s="681">
        <v>20</v>
      </c>
      <c r="G1280" s="682">
        <v>27</v>
      </c>
    </row>
    <row r="1281" spans="5:7" x14ac:dyDescent="0.25">
      <c r="E1281" s="676" t="s">
        <v>426</v>
      </c>
      <c r="F1281" s="674">
        <v>13</v>
      </c>
      <c r="G1281" s="672">
        <v>7</v>
      </c>
    </row>
    <row r="1282" spans="5:7" x14ac:dyDescent="0.25">
      <c r="E1282" s="680" t="s">
        <v>427</v>
      </c>
      <c r="F1282" s="681">
        <v>5</v>
      </c>
      <c r="G1282" s="682">
        <v>4</v>
      </c>
    </row>
    <row r="1283" spans="5:7" x14ac:dyDescent="0.25">
      <c r="E1283" s="676" t="s">
        <v>428</v>
      </c>
      <c r="F1283" s="674">
        <v>5</v>
      </c>
      <c r="G1283" s="672">
        <v>6</v>
      </c>
    </row>
    <row r="1284" spans="5:7" x14ac:dyDescent="0.25">
      <c r="E1284" s="680" t="s">
        <v>429</v>
      </c>
      <c r="F1284" s="681">
        <v>0</v>
      </c>
      <c r="G1284" s="682">
        <v>1</v>
      </c>
    </row>
    <row r="1285" spans="5:7" x14ac:dyDescent="0.25">
      <c r="E1285" s="676" t="s">
        <v>430</v>
      </c>
      <c r="F1285" s="674">
        <v>7</v>
      </c>
      <c r="G1285" s="672">
        <v>8</v>
      </c>
    </row>
    <row r="1286" spans="5:7" ht="15.75" thickBot="1" x14ac:dyDescent="0.3">
      <c r="E1286" s="677" t="s">
        <v>10</v>
      </c>
      <c r="F1286" s="678">
        <f>SUM(F1273:F1285)</f>
        <v>81</v>
      </c>
      <c r="G1286" s="679">
        <f>SUM(G1273:G1285)</f>
        <v>82</v>
      </c>
    </row>
    <row r="1287" spans="5:7" x14ac:dyDescent="0.25">
      <c r="E1287" s="41" t="s">
        <v>432</v>
      </c>
    </row>
    <row r="1289" spans="5:7" ht="23.25" customHeight="1" thickBot="1" x14ac:dyDescent="0.3">
      <c r="E1289" s="1093" t="s">
        <v>441</v>
      </c>
      <c r="F1289" s="1093"/>
      <c r="G1289" s="1093"/>
    </row>
    <row r="1290" spans="5:7" x14ac:dyDescent="0.25">
      <c r="E1290" s="964" t="s">
        <v>46</v>
      </c>
      <c r="F1290" s="493" t="s">
        <v>47</v>
      </c>
      <c r="G1290" s="497" t="s">
        <v>47</v>
      </c>
    </row>
    <row r="1291" spans="5:7" ht="15.75" thickBot="1" x14ac:dyDescent="0.3">
      <c r="E1291" s="981"/>
      <c r="F1291" s="498">
        <v>2009</v>
      </c>
      <c r="G1291" s="502">
        <v>2010</v>
      </c>
    </row>
    <row r="1292" spans="5:7" x14ac:dyDescent="0.25">
      <c r="E1292" s="675" t="s">
        <v>419</v>
      </c>
      <c r="F1292" s="673">
        <v>48</v>
      </c>
      <c r="G1292" s="671">
        <v>84</v>
      </c>
    </row>
    <row r="1293" spans="5:7" x14ac:dyDescent="0.25">
      <c r="E1293" s="680" t="s">
        <v>57</v>
      </c>
      <c r="F1293" s="681">
        <v>44</v>
      </c>
      <c r="G1293" s="682">
        <v>65</v>
      </c>
    </row>
    <row r="1294" spans="5:7" x14ac:dyDescent="0.25">
      <c r="E1294" s="676" t="s">
        <v>89</v>
      </c>
      <c r="F1294" s="674">
        <v>0</v>
      </c>
      <c r="G1294" s="672">
        <v>0</v>
      </c>
    </row>
    <row r="1295" spans="5:7" ht="15.75" thickBot="1" x14ac:dyDescent="0.3">
      <c r="E1295" s="677" t="s">
        <v>10</v>
      </c>
      <c r="F1295" s="678">
        <f>SUM(F1292:F1294)</f>
        <v>92</v>
      </c>
      <c r="G1295" s="679">
        <f>SUM(G1292:G1294)</f>
        <v>149</v>
      </c>
    </row>
    <row r="1296" spans="5:7" ht="7.5" customHeight="1" thickBot="1" x14ac:dyDescent="0.3">
      <c r="E1296" s="668"/>
      <c r="F1296" s="669"/>
      <c r="G1296" s="669"/>
    </row>
    <row r="1297" spans="2:7" x14ac:dyDescent="0.25">
      <c r="E1297" s="675" t="s">
        <v>89</v>
      </c>
      <c r="F1297" s="673">
        <v>1</v>
      </c>
      <c r="G1297" s="671">
        <v>0</v>
      </c>
    </row>
    <row r="1298" spans="2:7" x14ac:dyDescent="0.25">
      <c r="E1298" s="680" t="s">
        <v>54</v>
      </c>
      <c r="F1298" s="681">
        <v>52</v>
      </c>
      <c r="G1298" s="682">
        <v>92</v>
      </c>
    </row>
    <row r="1299" spans="2:7" x14ac:dyDescent="0.25">
      <c r="E1299" s="683" t="s">
        <v>55</v>
      </c>
      <c r="F1299" s="684">
        <v>39</v>
      </c>
      <c r="G1299" s="685">
        <v>57</v>
      </c>
    </row>
    <row r="1300" spans="2:7" ht="15.75" thickBot="1" x14ac:dyDescent="0.3">
      <c r="E1300" s="677" t="s">
        <v>10</v>
      </c>
      <c r="F1300" s="678">
        <f>SUM(F1297:F1299)</f>
        <v>92</v>
      </c>
      <c r="G1300" s="679">
        <f>SUM(G1297:G1299)</f>
        <v>149</v>
      </c>
    </row>
    <row r="1301" spans="2:7" ht="7.5" customHeight="1" thickBot="1" x14ac:dyDescent="0.3">
      <c r="E1301" s="668"/>
      <c r="F1301" s="669"/>
      <c r="G1301" s="669"/>
    </row>
    <row r="1302" spans="2:7" x14ac:dyDescent="0.25">
      <c r="E1302" s="675" t="s">
        <v>89</v>
      </c>
      <c r="F1302" s="673">
        <v>1</v>
      </c>
      <c r="G1302" s="671">
        <v>1</v>
      </c>
    </row>
    <row r="1303" spans="2:7" x14ac:dyDescent="0.25">
      <c r="E1303" s="680" t="s">
        <v>420</v>
      </c>
      <c r="F1303" s="681">
        <v>1</v>
      </c>
      <c r="G1303" s="682">
        <v>7</v>
      </c>
    </row>
    <row r="1304" spans="2:7" x14ac:dyDescent="0.25">
      <c r="E1304" s="676" t="s">
        <v>421</v>
      </c>
      <c r="F1304" s="674">
        <v>2</v>
      </c>
      <c r="G1304" s="672">
        <v>5</v>
      </c>
    </row>
    <row r="1305" spans="2:7" x14ac:dyDescent="0.25">
      <c r="E1305" s="680" t="s">
        <v>422</v>
      </c>
      <c r="F1305" s="681">
        <v>13</v>
      </c>
      <c r="G1305" s="682">
        <v>20</v>
      </c>
    </row>
    <row r="1306" spans="2:7" x14ac:dyDescent="0.25">
      <c r="E1306" s="676" t="s">
        <v>423</v>
      </c>
      <c r="F1306" s="674">
        <v>10</v>
      </c>
      <c r="G1306" s="672">
        <v>8</v>
      </c>
    </row>
    <row r="1307" spans="2:7" x14ac:dyDescent="0.25">
      <c r="B1307" s="890" t="s">
        <v>40</v>
      </c>
      <c r="E1307" s="680" t="s">
        <v>271</v>
      </c>
      <c r="F1307" s="681">
        <v>1</v>
      </c>
      <c r="G1307" s="682">
        <v>3</v>
      </c>
    </row>
    <row r="1308" spans="2:7" x14ac:dyDescent="0.25">
      <c r="B1308" s="891" t="s">
        <v>42</v>
      </c>
      <c r="E1308" s="676" t="s">
        <v>424</v>
      </c>
      <c r="F1308" s="674">
        <v>3</v>
      </c>
      <c r="G1308" s="672">
        <v>7</v>
      </c>
    </row>
    <row r="1309" spans="2:7" x14ac:dyDescent="0.25">
      <c r="B1309" s="890" t="s">
        <v>103</v>
      </c>
      <c r="E1309" s="680" t="s">
        <v>425</v>
      </c>
      <c r="F1309" s="681">
        <v>25</v>
      </c>
      <c r="G1309" s="682">
        <v>45</v>
      </c>
    </row>
    <row r="1310" spans="2:7" x14ac:dyDescent="0.25">
      <c r="E1310" s="676" t="s">
        <v>426</v>
      </c>
      <c r="F1310" s="674">
        <v>16</v>
      </c>
      <c r="G1310" s="672">
        <v>13</v>
      </c>
    </row>
    <row r="1311" spans="2:7" x14ac:dyDescent="0.25">
      <c r="E1311" s="680" t="s">
        <v>427</v>
      </c>
      <c r="F1311" s="681">
        <v>4</v>
      </c>
      <c r="G1311" s="682">
        <v>17</v>
      </c>
    </row>
    <row r="1312" spans="2:7" x14ac:dyDescent="0.25">
      <c r="E1312" s="676" t="s">
        <v>428</v>
      </c>
      <c r="F1312" s="674">
        <v>11</v>
      </c>
      <c r="G1312" s="672">
        <v>20</v>
      </c>
    </row>
    <row r="1313" spans="5:7" x14ac:dyDescent="0.25">
      <c r="E1313" s="680" t="s">
        <v>429</v>
      </c>
      <c r="F1313" s="681">
        <v>0</v>
      </c>
      <c r="G1313" s="682">
        <v>0</v>
      </c>
    </row>
    <row r="1314" spans="5:7" x14ac:dyDescent="0.25">
      <c r="E1314" s="676" t="s">
        <v>430</v>
      </c>
      <c r="F1314" s="674">
        <v>5</v>
      </c>
      <c r="G1314" s="672">
        <v>3</v>
      </c>
    </row>
    <row r="1315" spans="5:7" ht="15.75" thickBot="1" x14ac:dyDescent="0.3">
      <c r="E1315" s="677" t="s">
        <v>10</v>
      </c>
      <c r="F1315" s="678">
        <f>SUM(F1302:F1314)</f>
        <v>92</v>
      </c>
      <c r="G1315" s="679">
        <f>SUM(G1302:G1314)</f>
        <v>149</v>
      </c>
    </row>
    <row r="1316" spans="5:7" x14ac:dyDescent="0.25">
      <c r="E1316" s="41" t="s">
        <v>432</v>
      </c>
    </row>
    <row r="1318" spans="5:7" ht="23.25" customHeight="1" thickBot="1" x14ac:dyDescent="0.3">
      <c r="E1318" s="1093" t="s">
        <v>350</v>
      </c>
      <c r="F1318" s="1093"/>
      <c r="G1318" s="1093"/>
    </row>
    <row r="1319" spans="5:7" x14ac:dyDescent="0.25">
      <c r="E1319" s="964" t="s">
        <v>46</v>
      </c>
      <c r="F1319" s="493" t="s">
        <v>47</v>
      </c>
      <c r="G1319" s="497" t="s">
        <v>47</v>
      </c>
    </row>
    <row r="1320" spans="5:7" ht="15.75" thickBot="1" x14ac:dyDescent="0.3">
      <c r="E1320" s="981"/>
      <c r="F1320" s="498">
        <v>2009</v>
      </c>
      <c r="G1320" s="502">
        <v>2010</v>
      </c>
    </row>
    <row r="1321" spans="5:7" x14ac:dyDescent="0.25">
      <c r="E1321" s="675" t="s">
        <v>419</v>
      </c>
      <c r="F1321" s="673">
        <v>19</v>
      </c>
      <c r="G1321" s="671">
        <v>25</v>
      </c>
    </row>
    <row r="1322" spans="5:7" x14ac:dyDescent="0.25">
      <c r="E1322" s="680" t="s">
        <v>57</v>
      </c>
      <c r="F1322" s="681">
        <v>38</v>
      </c>
      <c r="G1322" s="682">
        <v>38</v>
      </c>
    </row>
    <row r="1323" spans="5:7" x14ac:dyDescent="0.25">
      <c r="E1323" s="676" t="s">
        <v>89</v>
      </c>
      <c r="F1323" s="674">
        <v>0</v>
      </c>
      <c r="G1323" s="672">
        <v>0</v>
      </c>
    </row>
    <row r="1324" spans="5:7" ht="15.75" thickBot="1" x14ac:dyDescent="0.3">
      <c r="E1324" s="677" t="s">
        <v>10</v>
      </c>
      <c r="F1324" s="678">
        <f>SUM(F1321:F1323)</f>
        <v>57</v>
      </c>
      <c r="G1324" s="679">
        <f>SUM(G1321:G1323)</f>
        <v>63</v>
      </c>
    </row>
    <row r="1325" spans="5:7" ht="7.5" customHeight="1" thickBot="1" x14ac:dyDescent="0.3">
      <c r="E1325" s="668"/>
      <c r="F1325" s="669"/>
      <c r="G1325" s="669"/>
    </row>
    <row r="1326" spans="5:7" x14ac:dyDescent="0.25">
      <c r="E1326" s="675" t="s">
        <v>89</v>
      </c>
      <c r="F1326" s="673">
        <v>2</v>
      </c>
      <c r="G1326" s="671">
        <v>0</v>
      </c>
    </row>
    <row r="1327" spans="5:7" x14ac:dyDescent="0.25">
      <c r="E1327" s="680" t="s">
        <v>54</v>
      </c>
      <c r="F1327" s="681">
        <v>46</v>
      </c>
      <c r="G1327" s="682">
        <v>41</v>
      </c>
    </row>
    <row r="1328" spans="5:7" x14ac:dyDescent="0.25">
      <c r="E1328" s="683" t="s">
        <v>55</v>
      </c>
      <c r="F1328" s="684">
        <v>9</v>
      </c>
      <c r="G1328" s="685">
        <v>22</v>
      </c>
    </row>
    <row r="1329" spans="5:7" ht="15.75" thickBot="1" x14ac:dyDescent="0.3">
      <c r="E1329" s="677" t="s">
        <v>10</v>
      </c>
      <c r="F1329" s="678">
        <f>SUM(F1326:F1328)</f>
        <v>57</v>
      </c>
      <c r="G1329" s="679">
        <f>SUM(G1326:G1328)</f>
        <v>63</v>
      </c>
    </row>
    <row r="1330" spans="5:7" ht="7.5" customHeight="1" thickBot="1" x14ac:dyDescent="0.3">
      <c r="E1330" s="668"/>
      <c r="F1330" s="669"/>
      <c r="G1330" s="669"/>
    </row>
    <row r="1331" spans="5:7" x14ac:dyDescent="0.25">
      <c r="E1331" s="675" t="s">
        <v>89</v>
      </c>
      <c r="F1331" s="673">
        <v>1</v>
      </c>
      <c r="G1331" s="671">
        <v>0</v>
      </c>
    </row>
    <row r="1332" spans="5:7" x14ac:dyDescent="0.25">
      <c r="E1332" s="680" t="s">
        <v>420</v>
      </c>
      <c r="F1332" s="681">
        <v>2</v>
      </c>
      <c r="G1332" s="682">
        <v>4</v>
      </c>
    </row>
    <row r="1333" spans="5:7" x14ac:dyDescent="0.25">
      <c r="E1333" s="676" t="s">
        <v>421</v>
      </c>
      <c r="F1333" s="674">
        <v>3</v>
      </c>
      <c r="G1333" s="672">
        <v>1</v>
      </c>
    </row>
    <row r="1334" spans="5:7" x14ac:dyDescent="0.25">
      <c r="E1334" s="680" t="s">
        <v>422</v>
      </c>
      <c r="F1334" s="681">
        <v>13</v>
      </c>
      <c r="G1334" s="682">
        <v>14</v>
      </c>
    </row>
    <row r="1335" spans="5:7" x14ac:dyDescent="0.25">
      <c r="E1335" s="676" t="s">
        <v>423</v>
      </c>
      <c r="F1335" s="674">
        <v>2</v>
      </c>
      <c r="G1335" s="672">
        <v>2</v>
      </c>
    </row>
    <row r="1336" spans="5:7" x14ac:dyDescent="0.25">
      <c r="E1336" s="680" t="s">
        <v>271</v>
      </c>
      <c r="F1336" s="681">
        <v>3</v>
      </c>
      <c r="G1336" s="682">
        <v>3</v>
      </c>
    </row>
    <row r="1337" spans="5:7" x14ac:dyDescent="0.25">
      <c r="E1337" s="676" t="s">
        <v>424</v>
      </c>
      <c r="F1337" s="674">
        <v>1</v>
      </c>
      <c r="G1337" s="672">
        <v>5</v>
      </c>
    </row>
    <row r="1338" spans="5:7" x14ac:dyDescent="0.25">
      <c r="E1338" s="680" t="s">
        <v>425</v>
      </c>
      <c r="F1338" s="681">
        <v>10</v>
      </c>
      <c r="G1338" s="682">
        <v>14</v>
      </c>
    </row>
    <row r="1339" spans="5:7" x14ac:dyDescent="0.25">
      <c r="E1339" s="676" t="s">
        <v>426</v>
      </c>
      <c r="F1339" s="674">
        <v>6</v>
      </c>
      <c r="G1339" s="672">
        <v>8</v>
      </c>
    </row>
    <row r="1340" spans="5:7" x14ac:dyDescent="0.25">
      <c r="E1340" s="680" t="s">
        <v>427</v>
      </c>
      <c r="F1340" s="681">
        <v>2</v>
      </c>
      <c r="G1340" s="682">
        <v>5</v>
      </c>
    </row>
    <row r="1341" spans="5:7" x14ac:dyDescent="0.25">
      <c r="E1341" s="676" t="s">
        <v>428</v>
      </c>
      <c r="F1341" s="674">
        <v>6</v>
      </c>
      <c r="G1341" s="672">
        <v>4</v>
      </c>
    </row>
    <row r="1342" spans="5:7" x14ac:dyDescent="0.25">
      <c r="E1342" s="680" t="s">
        <v>429</v>
      </c>
      <c r="F1342" s="681">
        <v>0</v>
      </c>
      <c r="G1342" s="682">
        <v>0</v>
      </c>
    </row>
    <row r="1343" spans="5:7" x14ac:dyDescent="0.25">
      <c r="E1343" s="676" t="s">
        <v>430</v>
      </c>
      <c r="F1343" s="674">
        <v>8</v>
      </c>
      <c r="G1343" s="672">
        <v>3</v>
      </c>
    </row>
    <row r="1344" spans="5:7" ht="15.75" thickBot="1" x14ac:dyDescent="0.3">
      <c r="E1344" s="677" t="s">
        <v>10</v>
      </c>
      <c r="F1344" s="678">
        <f>SUM(F1331:F1343)</f>
        <v>57</v>
      </c>
      <c r="G1344" s="679">
        <f>SUM(G1331:G1343)</f>
        <v>63</v>
      </c>
    </row>
    <row r="1345" spans="5:7" x14ac:dyDescent="0.25">
      <c r="E1345" s="41" t="s">
        <v>432</v>
      </c>
    </row>
    <row r="1347" spans="5:7" ht="23.25" customHeight="1" thickBot="1" x14ac:dyDescent="0.3">
      <c r="E1347" s="1093" t="s">
        <v>442</v>
      </c>
      <c r="F1347" s="1093"/>
      <c r="G1347" s="1093"/>
    </row>
    <row r="1348" spans="5:7" x14ac:dyDescent="0.25">
      <c r="E1348" s="964" t="s">
        <v>46</v>
      </c>
      <c r="F1348" s="493" t="s">
        <v>47</v>
      </c>
      <c r="G1348" s="497" t="s">
        <v>47</v>
      </c>
    </row>
    <row r="1349" spans="5:7" ht="15.75" thickBot="1" x14ac:dyDescent="0.3">
      <c r="E1349" s="981"/>
      <c r="F1349" s="498">
        <v>2009</v>
      </c>
      <c r="G1349" s="502">
        <v>2010</v>
      </c>
    </row>
    <row r="1350" spans="5:7" x14ac:dyDescent="0.25">
      <c r="E1350" s="675" t="s">
        <v>419</v>
      </c>
      <c r="F1350" s="673">
        <v>13</v>
      </c>
      <c r="G1350" s="671">
        <v>10</v>
      </c>
    </row>
    <row r="1351" spans="5:7" x14ac:dyDescent="0.25">
      <c r="E1351" s="680" t="s">
        <v>57</v>
      </c>
      <c r="F1351" s="681">
        <v>13</v>
      </c>
      <c r="G1351" s="682">
        <v>16</v>
      </c>
    </row>
    <row r="1352" spans="5:7" x14ac:dyDescent="0.25">
      <c r="E1352" s="676" t="s">
        <v>89</v>
      </c>
      <c r="F1352" s="674">
        <v>0</v>
      </c>
      <c r="G1352" s="672">
        <v>0</v>
      </c>
    </row>
    <row r="1353" spans="5:7" ht="15.75" thickBot="1" x14ac:dyDescent="0.3">
      <c r="E1353" s="677" t="s">
        <v>10</v>
      </c>
      <c r="F1353" s="678">
        <f>SUM(F1350:F1352)</f>
        <v>26</v>
      </c>
      <c r="G1353" s="679">
        <f>SUM(G1350:G1352)</f>
        <v>26</v>
      </c>
    </row>
    <row r="1354" spans="5:7" ht="7.5" customHeight="1" thickBot="1" x14ac:dyDescent="0.3">
      <c r="E1354" s="668"/>
      <c r="F1354" s="669"/>
      <c r="G1354" s="669"/>
    </row>
    <row r="1355" spans="5:7" x14ac:dyDescent="0.25">
      <c r="E1355" s="675" t="s">
        <v>89</v>
      </c>
      <c r="F1355" s="673">
        <v>0</v>
      </c>
      <c r="G1355" s="671">
        <v>0</v>
      </c>
    </row>
    <row r="1356" spans="5:7" x14ac:dyDescent="0.25">
      <c r="E1356" s="680" t="s">
        <v>54</v>
      </c>
      <c r="F1356" s="681">
        <v>19</v>
      </c>
      <c r="G1356" s="682">
        <v>12</v>
      </c>
    </row>
    <row r="1357" spans="5:7" x14ac:dyDescent="0.25">
      <c r="E1357" s="683" t="s">
        <v>55</v>
      </c>
      <c r="F1357" s="684">
        <v>7</v>
      </c>
      <c r="G1357" s="685">
        <v>14</v>
      </c>
    </row>
    <row r="1358" spans="5:7" ht="15.75" thickBot="1" x14ac:dyDescent="0.3">
      <c r="E1358" s="677" t="s">
        <v>10</v>
      </c>
      <c r="F1358" s="678">
        <f>SUM(F1355:F1357)</f>
        <v>26</v>
      </c>
      <c r="G1358" s="679">
        <f>SUM(G1355:G1357)</f>
        <v>26</v>
      </c>
    </row>
    <row r="1359" spans="5:7" ht="7.5" customHeight="1" thickBot="1" x14ac:dyDescent="0.3">
      <c r="E1359" s="668"/>
      <c r="F1359" s="669"/>
      <c r="G1359" s="669"/>
    </row>
    <row r="1360" spans="5:7" x14ac:dyDescent="0.25">
      <c r="E1360" s="675" t="s">
        <v>89</v>
      </c>
      <c r="F1360" s="673">
        <v>0</v>
      </c>
      <c r="G1360" s="671">
        <v>0</v>
      </c>
    </row>
    <row r="1361" spans="5:7" x14ac:dyDescent="0.25">
      <c r="E1361" s="680" t="s">
        <v>420</v>
      </c>
      <c r="F1361" s="681">
        <v>9</v>
      </c>
      <c r="G1361" s="682">
        <v>1</v>
      </c>
    </row>
    <row r="1362" spans="5:7" x14ac:dyDescent="0.25">
      <c r="E1362" s="676" t="s">
        <v>421</v>
      </c>
      <c r="F1362" s="674">
        <v>0</v>
      </c>
      <c r="G1362" s="672">
        <v>1</v>
      </c>
    </row>
    <row r="1363" spans="5:7" x14ac:dyDescent="0.25">
      <c r="E1363" s="680" t="s">
        <v>422</v>
      </c>
      <c r="F1363" s="681">
        <v>5</v>
      </c>
      <c r="G1363" s="682">
        <v>7</v>
      </c>
    </row>
    <row r="1364" spans="5:7" x14ac:dyDescent="0.25">
      <c r="E1364" s="676" t="s">
        <v>423</v>
      </c>
      <c r="F1364" s="674">
        <v>2</v>
      </c>
      <c r="G1364" s="672">
        <v>4</v>
      </c>
    </row>
    <row r="1365" spans="5:7" x14ac:dyDescent="0.25">
      <c r="E1365" s="680" t="s">
        <v>271</v>
      </c>
      <c r="F1365" s="681">
        <v>0</v>
      </c>
      <c r="G1365" s="682">
        <v>0</v>
      </c>
    </row>
    <row r="1366" spans="5:7" x14ac:dyDescent="0.25">
      <c r="E1366" s="676" t="s">
        <v>424</v>
      </c>
      <c r="F1366" s="674">
        <v>2</v>
      </c>
      <c r="G1366" s="672">
        <v>3</v>
      </c>
    </row>
    <row r="1367" spans="5:7" x14ac:dyDescent="0.25">
      <c r="E1367" s="680" t="s">
        <v>425</v>
      </c>
      <c r="F1367" s="681">
        <v>1</v>
      </c>
      <c r="G1367" s="682">
        <v>3</v>
      </c>
    </row>
    <row r="1368" spans="5:7" x14ac:dyDescent="0.25">
      <c r="E1368" s="676" t="s">
        <v>426</v>
      </c>
      <c r="F1368" s="674">
        <v>1</v>
      </c>
      <c r="G1368" s="672">
        <v>2</v>
      </c>
    </row>
    <row r="1369" spans="5:7" x14ac:dyDescent="0.25">
      <c r="E1369" s="680" t="s">
        <v>427</v>
      </c>
      <c r="F1369" s="681">
        <v>1</v>
      </c>
      <c r="G1369" s="682">
        <v>3</v>
      </c>
    </row>
    <row r="1370" spans="5:7" x14ac:dyDescent="0.25">
      <c r="E1370" s="676" t="s">
        <v>428</v>
      </c>
      <c r="F1370" s="674">
        <v>4</v>
      </c>
      <c r="G1370" s="672">
        <v>2</v>
      </c>
    </row>
    <row r="1371" spans="5:7" x14ac:dyDescent="0.25">
      <c r="E1371" s="680" t="s">
        <v>429</v>
      </c>
      <c r="F1371" s="681">
        <v>0</v>
      </c>
      <c r="G1371" s="682">
        <v>0</v>
      </c>
    </row>
    <row r="1372" spans="5:7" x14ac:dyDescent="0.25">
      <c r="E1372" s="676" t="s">
        <v>430</v>
      </c>
      <c r="F1372" s="674">
        <v>1</v>
      </c>
      <c r="G1372" s="672">
        <v>0</v>
      </c>
    </row>
    <row r="1373" spans="5:7" ht="15.75" thickBot="1" x14ac:dyDescent="0.3">
      <c r="E1373" s="677" t="s">
        <v>10</v>
      </c>
      <c r="F1373" s="678">
        <f>SUM(F1360:F1372)</f>
        <v>26</v>
      </c>
      <c r="G1373" s="679">
        <f>SUM(G1360:G1372)</f>
        <v>26</v>
      </c>
    </row>
    <row r="1374" spans="5:7" x14ac:dyDescent="0.25">
      <c r="E1374" s="41" t="s">
        <v>432</v>
      </c>
    </row>
    <row r="1376" spans="5:7" ht="23.25" customHeight="1" thickBot="1" x14ac:dyDescent="0.3">
      <c r="E1376" s="1093" t="s">
        <v>352</v>
      </c>
      <c r="F1376" s="1093"/>
      <c r="G1376" s="1093"/>
    </row>
    <row r="1377" spans="5:7" x14ac:dyDescent="0.25">
      <c r="E1377" s="964" t="s">
        <v>46</v>
      </c>
      <c r="F1377" s="493" t="s">
        <v>47</v>
      </c>
      <c r="G1377" s="497" t="s">
        <v>47</v>
      </c>
    </row>
    <row r="1378" spans="5:7" ht="15.75" thickBot="1" x14ac:dyDescent="0.3">
      <c r="E1378" s="981"/>
      <c r="F1378" s="498">
        <v>2009</v>
      </c>
      <c r="G1378" s="502">
        <v>2010</v>
      </c>
    </row>
    <row r="1379" spans="5:7" x14ac:dyDescent="0.25">
      <c r="E1379" s="675" t="s">
        <v>419</v>
      </c>
      <c r="F1379" s="673">
        <v>16</v>
      </c>
      <c r="G1379" s="671">
        <v>11</v>
      </c>
    </row>
    <row r="1380" spans="5:7" x14ac:dyDescent="0.25">
      <c r="E1380" s="680" t="s">
        <v>57</v>
      </c>
      <c r="F1380" s="681">
        <v>35</v>
      </c>
      <c r="G1380" s="682">
        <v>30</v>
      </c>
    </row>
    <row r="1381" spans="5:7" x14ac:dyDescent="0.25">
      <c r="E1381" s="676" t="s">
        <v>89</v>
      </c>
      <c r="F1381" s="674">
        <v>1</v>
      </c>
      <c r="G1381" s="672">
        <v>0</v>
      </c>
    </row>
    <row r="1382" spans="5:7" ht="15.75" thickBot="1" x14ac:dyDescent="0.3">
      <c r="E1382" s="677" t="s">
        <v>10</v>
      </c>
      <c r="F1382" s="678">
        <f>SUM(F1379:F1381)</f>
        <v>52</v>
      </c>
      <c r="G1382" s="679">
        <f>SUM(G1379:G1381)</f>
        <v>41</v>
      </c>
    </row>
    <row r="1383" spans="5:7" ht="7.5" customHeight="1" thickBot="1" x14ac:dyDescent="0.3">
      <c r="E1383" s="668"/>
      <c r="F1383" s="669"/>
      <c r="G1383" s="669"/>
    </row>
    <row r="1384" spans="5:7" x14ac:dyDescent="0.25">
      <c r="E1384" s="675" t="s">
        <v>89</v>
      </c>
      <c r="F1384" s="673">
        <v>0</v>
      </c>
      <c r="G1384" s="671">
        <v>0</v>
      </c>
    </row>
    <row r="1385" spans="5:7" x14ac:dyDescent="0.25">
      <c r="E1385" s="680" t="s">
        <v>54</v>
      </c>
      <c r="F1385" s="681">
        <v>35</v>
      </c>
      <c r="G1385" s="682">
        <v>25</v>
      </c>
    </row>
    <row r="1386" spans="5:7" x14ac:dyDescent="0.25">
      <c r="E1386" s="683" t="s">
        <v>55</v>
      </c>
      <c r="F1386" s="684">
        <v>17</v>
      </c>
      <c r="G1386" s="685">
        <v>16</v>
      </c>
    </row>
    <row r="1387" spans="5:7" ht="15.75" thickBot="1" x14ac:dyDescent="0.3">
      <c r="E1387" s="677" t="s">
        <v>10</v>
      </c>
      <c r="F1387" s="678">
        <f>SUM(F1384:F1386)</f>
        <v>52</v>
      </c>
      <c r="G1387" s="679">
        <f>SUM(G1384:G1386)</f>
        <v>41</v>
      </c>
    </row>
    <row r="1388" spans="5:7" ht="7.5" customHeight="1" thickBot="1" x14ac:dyDescent="0.3">
      <c r="E1388" s="668"/>
      <c r="F1388" s="669"/>
      <c r="G1388" s="669"/>
    </row>
    <row r="1389" spans="5:7" x14ac:dyDescent="0.25">
      <c r="E1389" s="675" t="s">
        <v>89</v>
      </c>
      <c r="F1389" s="673">
        <v>0</v>
      </c>
      <c r="G1389" s="671">
        <v>0</v>
      </c>
    </row>
    <row r="1390" spans="5:7" x14ac:dyDescent="0.25">
      <c r="E1390" s="680" t="s">
        <v>420</v>
      </c>
      <c r="F1390" s="681">
        <v>4</v>
      </c>
      <c r="G1390" s="682">
        <v>2</v>
      </c>
    </row>
    <row r="1391" spans="5:7" x14ac:dyDescent="0.25">
      <c r="E1391" s="676" t="s">
        <v>421</v>
      </c>
      <c r="F1391" s="674">
        <v>4</v>
      </c>
      <c r="G1391" s="672">
        <v>2</v>
      </c>
    </row>
    <row r="1392" spans="5:7" x14ac:dyDescent="0.25">
      <c r="E1392" s="680" t="s">
        <v>422</v>
      </c>
      <c r="F1392" s="681">
        <v>5</v>
      </c>
      <c r="G1392" s="682">
        <v>6</v>
      </c>
    </row>
    <row r="1393" spans="2:7" x14ac:dyDescent="0.25">
      <c r="E1393" s="676" t="s">
        <v>423</v>
      </c>
      <c r="F1393" s="674">
        <v>5</v>
      </c>
      <c r="G1393" s="672">
        <v>4</v>
      </c>
    </row>
    <row r="1394" spans="2:7" x14ac:dyDescent="0.25">
      <c r="B1394" s="890" t="s">
        <v>40</v>
      </c>
      <c r="E1394" s="680" t="s">
        <v>271</v>
      </c>
      <c r="F1394" s="681">
        <v>0</v>
      </c>
      <c r="G1394" s="682">
        <v>1</v>
      </c>
    </row>
    <row r="1395" spans="2:7" x14ac:dyDescent="0.25">
      <c r="B1395" s="891" t="s">
        <v>42</v>
      </c>
      <c r="E1395" s="676" t="s">
        <v>424</v>
      </c>
      <c r="F1395" s="674">
        <v>6</v>
      </c>
      <c r="G1395" s="672">
        <v>7</v>
      </c>
    </row>
    <row r="1396" spans="2:7" x14ac:dyDescent="0.25">
      <c r="B1396" s="890" t="s">
        <v>103</v>
      </c>
      <c r="E1396" s="680" t="s">
        <v>425</v>
      </c>
      <c r="F1396" s="681">
        <v>11</v>
      </c>
      <c r="G1396" s="682">
        <v>8</v>
      </c>
    </row>
    <row r="1397" spans="2:7" x14ac:dyDescent="0.25">
      <c r="E1397" s="676" t="s">
        <v>426</v>
      </c>
      <c r="F1397" s="674">
        <v>9</v>
      </c>
      <c r="G1397" s="672">
        <v>4</v>
      </c>
    </row>
    <row r="1398" spans="2:7" x14ac:dyDescent="0.25">
      <c r="E1398" s="680" t="s">
        <v>427</v>
      </c>
      <c r="F1398" s="681">
        <v>1</v>
      </c>
      <c r="G1398" s="682">
        <v>1</v>
      </c>
    </row>
    <row r="1399" spans="2:7" x14ac:dyDescent="0.25">
      <c r="E1399" s="676" t="s">
        <v>428</v>
      </c>
      <c r="F1399" s="674">
        <v>3</v>
      </c>
      <c r="G1399" s="672">
        <v>2</v>
      </c>
    </row>
    <row r="1400" spans="2:7" x14ac:dyDescent="0.25">
      <c r="E1400" s="680" t="s">
        <v>429</v>
      </c>
      <c r="F1400" s="681">
        <v>0</v>
      </c>
      <c r="G1400" s="682">
        <v>0</v>
      </c>
    </row>
    <row r="1401" spans="2:7" x14ac:dyDescent="0.25">
      <c r="E1401" s="676" t="s">
        <v>430</v>
      </c>
      <c r="F1401" s="674">
        <v>4</v>
      </c>
      <c r="G1401" s="672">
        <v>4</v>
      </c>
    </row>
    <row r="1402" spans="2:7" ht="15.75" thickBot="1" x14ac:dyDescent="0.3">
      <c r="E1402" s="677" t="s">
        <v>10</v>
      </c>
      <c r="F1402" s="678">
        <f>SUM(F1389:F1401)</f>
        <v>52</v>
      </c>
      <c r="G1402" s="679">
        <f>SUM(G1389:G1401)</f>
        <v>41</v>
      </c>
    </row>
    <row r="1403" spans="2:7" x14ac:dyDescent="0.25">
      <c r="E1403" s="41" t="s">
        <v>432</v>
      </c>
    </row>
    <row r="1405" spans="2:7" ht="23.25" customHeight="1" thickBot="1" x14ac:dyDescent="0.3">
      <c r="E1405" s="1093" t="s">
        <v>353</v>
      </c>
      <c r="F1405" s="1093"/>
      <c r="G1405" s="1093"/>
    </row>
    <row r="1406" spans="2:7" x14ac:dyDescent="0.25">
      <c r="E1406" s="964" t="s">
        <v>46</v>
      </c>
      <c r="F1406" s="493" t="s">
        <v>47</v>
      </c>
      <c r="G1406" s="497" t="s">
        <v>47</v>
      </c>
    </row>
    <row r="1407" spans="2:7" ht="15.75" thickBot="1" x14ac:dyDescent="0.3">
      <c r="E1407" s="981"/>
      <c r="F1407" s="498">
        <v>2009</v>
      </c>
      <c r="G1407" s="502">
        <v>2010</v>
      </c>
    </row>
    <row r="1408" spans="2:7" x14ac:dyDescent="0.25">
      <c r="E1408" s="675" t="s">
        <v>419</v>
      </c>
      <c r="F1408" s="673">
        <v>30</v>
      </c>
      <c r="G1408" s="671">
        <v>17</v>
      </c>
    </row>
    <row r="1409" spans="5:7" x14ac:dyDescent="0.25">
      <c r="E1409" s="680" t="s">
        <v>57</v>
      </c>
      <c r="F1409" s="681">
        <v>20</v>
      </c>
      <c r="G1409" s="682">
        <v>24</v>
      </c>
    </row>
    <row r="1410" spans="5:7" x14ac:dyDescent="0.25">
      <c r="E1410" s="676" t="s">
        <v>89</v>
      </c>
      <c r="F1410" s="674">
        <v>1</v>
      </c>
      <c r="G1410" s="672">
        <v>0</v>
      </c>
    </row>
    <row r="1411" spans="5:7" ht="15.75" thickBot="1" x14ac:dyDescent="0.3">
      <c r="E1411" s="677" t="s">
        <v>10</v>
      </c>
      <c r="F1411" s="678">
        <f>SUM(F1408:F1410)</f>
        <v>51</v>
      </c>
      <c r="G1411" s="679">
        <f>SUM(G1408:G1410)</f>
        <v>41</v>
      </c>
    </row>
    <row r="1412" spans="5:7" ht="7.5" customHeight="1" thickBot="1" x14ac:dyDescent="0.3">
      <c r="E1412" s="668"/>
      <c r="F1412" s="669"/>
      <c r="G1412" s="669"/>
    </row>
    <row r="1413" spans="5:7" x14ac:dyDescent="0.25">
      <c r="E1413" s="675" t="s">
        <v>89</v>
      </c>
      <c r="F1413" s="673">
        <v>0</v>
      </c>
      <c r="G1413" s="671">
        <v>1</v>
      </c>
    </row>
    <row r="1414" spans="5:7" x14ac:dyDescent="0.25">
      <c r="E1414" s="680" t="s">
        <v>54</v>
      </c>
      <c r="F1414" s="681">
        <v>33</v>
      </c>
      <c r="G1414" s="682">
        <v>26</v>
      </c>
    </row>
    <row r="1415" spans="5:7" x14ac:dyDescent="0.25">
      <c r="E1415" s="683" t="s">
        <v>55</v>
      </c>
      <c r="F1415" s="684">
        <v>18</v>
      </c>
      <c r="G1415" s="685">
        <v>14</v>
      </c>
    </row>
    <row r="1416" spans="5:7" ht="15.75" thickBot="1" x14ac:dyDescent="0.3">
      <c r="E1416" s="677" t="s">
        <v>10</v>
      </c>
      <c r="F1416" s="678">
        <f>SUM(F1413:F1415)</f>
        <v>51</v>
      </c>
      <c r="G1416" s="679">
        <f>SUM(G1413:G1415)</f>
        <v>41</v>
      </c>
    </row>
    <row r="1417" spans="5:7" ht="7.5" customHeight="1" thickBot="1" x14ac:dyDescent="0.3">
      <c r="E1417" s="668"/>
      <c r="F1417" s="669"/>
      <c r="G1417" s="669"/>
    </row>
    <row r="1418" spans="5:7" x14ac:dyDescent="0.25">
      <c r="E1418" s="675" t="s">
        <v>89</v>
      </c>
      <c r="F1418" s="673">
        <v>2</v>
      </c>
      <c r="G1418" s="671">
        <v>0</v>
      </c>
    </row>
    <row r="1419" spans="5:7" x14ac:dyDescent="0.25">
      <c r="E1419" s="680" t="s">
        <v>420</v>
      </c>
      <c r="F1419" s="681">
        <v>2</v>
      </c>
      <c r="G1419" s="682">
        <v>0</v>
      </c>
    </row>
    <row r="1420" spans="5:7" x14ac:dyDescent="0.25">
      <c r="E1420" s="676" t="s">
        <v>421</v>
      </c>
      <c r="F1420" s="674">
        <v>2</v>
      </c>
      <c r="G1420" s="672">
        <v>0</v>
      </c>
    </row>
    <row r="1421" spans="5:7" x14ac:dyDescent="0.25">
      <c r="E1421" s="680" t="s">
        <v>422</v>
      </c>
      <c r="F1421" s="681">
        <v>6</v>
      </c>
      <c r="G1421" s="682">
        <v>13</v>
      </c>
    </row>
    <row r="1422" spans="5:7" x14ac:dyDescent="0.25">
      <c r="E1422" s="676" t="s">
        <v>423</v>
      </c>
      <c r="F1422" s="674">
        <v>2</v>
      </c>
      <c r="G1422" s="672">
        <v>2</v>
      </c>
    </row>
    <row r="1423" spans="5:7" x14ac:dyDescent="0.25">
      <c r="E1423" s="680" t="s">
        <v>271</v>
      </c>
      <c r="F1423" s="681">
        <v>3</v>
      </c>
      <c r="G1423" s="682">
        <v>0</v>
      </c>
    </row>
    <row r="1424" spans="5:7" x14ac:dyDescent="0.25">
      <c r="E1424" s="676" t="s">
        <v>424</v>
      </c>
      <c r="F1424" s="674">
        <v>6</v>
      </c>
      <c r="G1424" s="672">
        <v>2</v>
      </c>
    </row>
    <row r="1425" spans="5:7" x14ac:dyDescent="0.25">
      <c r="E1425" s="680" t="s">
        <v>425</v>
      </c>
      <c r="F1425" s="681">
        <v>13</v>
      </c>
      <c r="G1425" s="682">
        <v>6</v>
      </c>
    </row>
    <row r="1426" spans="5:7" x14ac:dyDescent="0.25">
      <c r="E1426" s="676" t="s">
        <v>426</v>
      </c>
      <c r="F1426" s="674">
        <v>3</v>
      </c>
      <c r="G1426" s="672">
        <v>9</v>
      </c>
    </row>
    <row r="1427" spans="5:7" x14ac:dyDescent="0.25">
      <c r="E1427" s="680" t="s">
        <v>427</v>
      </c>
      <c r="F1427" s="681">
        <v>4</v>
      </c>
      <c r="G1427" s="682">
        <v>4</v>
      </c>
    </row>
    <row r="1428" spans="5:7" x14ac:dyDescent="0.25">
      <c r="E1428" s="676" t="s">
        <v>428</v>
      </c>
      <c r="F1428" s="674">
        <v>4</v>
      </c>
      <c r="G1428" s="672">
        <v>4</v>
      </c>
    </row>
    <row r="1429" spans="5:7" x14ac:dyDescent="0.25">
      <c r="E1429" s="680" t="s">
        <v>429</v>
      </c>
      <c r="F1429" s="681">
        <v>0</v>
      </c>
      <c r="G1429" s="682">
        <v>0</v>
      </c>
    </row>
    <row r="1430" spans="5:7" x14ac:dyDescent="0.25">
      <c r="E1430" s="676" t="s">
        <v>430</v>
      </c>
      <c r="F1430" s="674">
        <v>4</v>
      </c>
      <c r="G1430" s="672">
        <v>1</v>
      </c>
    </row>
    <row r="1431" spans="5:7" ht="15.75" thickBot="1" x14ac:dyDescent="0.3">
      <c r="E1431" s="677" t="s">
        <v>10</v>
      </c>
      <c r="F1431" s="678">
        <f>SUM(F1418:F1430)</f>
        <v>51</v>
      </c>
      <c r="G1431" s="679">
        <f>SUM(G1418:G1430)</f>
        <v>41</v>
      </c>
    </row>
    <row r="1432" spans="5:7" x14ac:dyDescent="0.25">
      <c r="E1432" s="41" t="s">
        <v>432</v>
      </c>
    </row>
    <row r="1434" spans="5:7" ht="23.25" customHeight="1" thickBot="1" x14ac:dyDescent="0.3">
      <c r="E1434" s="1093" t="s">
        <v>354</v>
      </c>
      <c r="F1434" s="1093"/>
      <c r="G1434" s="1093"/>
    </row>
    <row r="1435" spans="5:7" x14ac:dyDescent="0.25">
      <c r="E1435" s="964" t="s">
        <v>46</v>
      </c>
      <c r="F1435" s="493" t="s">
        <v>47</v>
      </c>
      <c r="G1435" s="497" t="s">
        <v>47</v>
      </c>
    </row>
    <row r="1436" spans="5:7" ht="15.75" thickBot="1" x14ac:dyDescent="0.3">
      <c r="E1436" s="981"/>
      <c r="F1436" s="498">
        <v>2009</v>
      </c>
      <c r="G1436" s="502">
        <v>2010</v>
      </c>
    </row>
    <row r="1437" spans="5:7" x14ac:dyDescent="0.25">
      <c r="E1437" s="675" t="s">
        <v>419</v>
      </c>
      <c r="F1437" s="673">
        <v>32</v>
      </c>
      <c r="G1437" s="671">
        <v>23</v>
      </c>
    </row>
    <row r="1438" spans="5:7" x14ac:dyDescent="0.25">
      <c r="E1438" s="680" t="s">
        <v>57</v>
      </c>
      <c r="F1438" s="681">
        <v>39</v>
      </c>
      <c r="G1438" s="682">
        <v>45</v>
      </c>
    </row>
    <row r="1439" spans="5:7" x14ac:dyDescent="0.25">
      <c r="E1439" s="676" t="s">
        <v>89</v>
      </c>
      <c r="F1439" s="674">
        <v>0</v>
      </c>
      <c r="G1439" s="672">
        <v>0</v>
      </c>
    </row>
    <row r="1440" spans="5:7" ht="15.75" thickBot="1" x14ac:dyDescent="0.3">
      <c r="E1440" s="677" t="s">
        <v>10</v>
      </c>
      <c r="F1440" s="678">
        <f>SUM(F1437:F1439)</f>
        <v>71</v>
      </c>
      <c r="G1440" s="679">
        <f>SUM(G1437:G1439)</f>
        <v>68</v>
      </c>
    </row>
    <row r="1441" spans="5:7" ht="7.5" customHeight="1" thickBot="1" x14ac:dyDescent="0.3">
      <c r="E1441" s="668"/>
      <c r="F1441" s="669"/>
      <c r="G1441" s="669"/>
    </row>
    <row r="1442" spans="5:7" x14ac:dyDescent="0.25">
      <c r="E1442" s="675" t="s">
        <v>89</v>
      </c>
      <c r="F1442" s="673">
        <v>0</v>
      </c>
      <c r="G1442" s="671">
        <v>2</v>
      </c>
    </row>
    <row r="1443" spans="5:7" x14ac:dyDescent="0.25">
      <c r="E1443" s="680" t="s">
        <v>54</v>
      </c>
      <c r="F1443" s="681">
        <v>48</v>
      </c>
      <c r="G1443" s="682">
        <v>43</v>
      </c>
    </row>
    <row r="1444" spans="5:7" x14ac:dyDescent="0.25">
      <c r="E1444" s="683" t="s">
        <v>55</v>
      </c>
      <c r="F1444" s="684">
        <v>23</v>
      </c>
      <c r="G1444" s="685">
        <v>23</v>
      </c>
    </row>
    <row r="1445" spans="5:7" ht="15.75" thickBot="1" x14ac:dyDescent="0.3">
      <c r="E1445" s="677" t="s">
        <v>10</v>
      </c>
      <c r="F1445" s="678">
        <f>SUM(F1442:F1444)</f>
        <v>71</v>
      </c>
      <c r="G1445" s="679">
        <f>SUM(G1442:G1444)</f>
        <v>68</v>
      </c>
    </row>
    <row r="1446" spans="5:7" ht="7.5" customHeight="1" thickBot="1" x14ac:dyDescent="0.3">
      <c r="E1446" s="668"/>
      <c r="F1446" s="669"/>
      <c r="G1446" s="669"/>
    </row>
    <row r="1447" spans="5:7" x14ac:dyDescent="0.25">
      <c r="E1447" s="675" t="s">
        <v>89</v>
      </c>
      <c r="F1447" s="673">
        <v>0</v>
      </c>
      <c r="G1447" s="671">
        <v>0</v>
      </c>
    </row>
    <row r="1448" spans="5:7" x14ac:dyDescent="0.25">
      <c r="E1448" s="680" t="s">
        <v>420</v>
      </c>
      <c r="F1448" s="681">
        <v>7</v>
      </c>
      <c r="G1448" s="682">
        <v>0</v>
      </c>
    </row>
    <row r="1449" spans="5:7" x14ac:dyDescent="0.25">
      <c r="E1449" s="676" t="s">
        <v>421</v>
      </c>
      <c r="F1449" s="674">
        <v>4</v>
      </c>
      <c r="G1449" s="672">
        <v>1</v>
      </c>
    </row>
    <row r="1450" spans="5:7" x14ac:dyDescent="0.25">
      <c r="E1450" s="680" t="s">
        <v>422</v>
      </c>
      <c r="F1450" s="681">
        <v>10</v>
      </c>
      <c r="G1450" s="682">
        <v>19</v>
      </c>
    </row>
    <row r="1451" spans="5:7" x14ac:dyDescent="0.25">
      <c r="E1451" s="676" t="s">
        <v>423</v>
      </c>
      <c r="F1451" s="674">
        <v>4</v>
      </c>
      <c r="G1451" s="672">
        <v>8</v>
      </c>
    </row>
    <row r="1452" spans="5:7" x14ac:dyDescent="0.25">
      <c r="E1452" s="680" t="s">
        <v>271</v>
      </c>
      <c r="F1452" s="681">
        <v>3</v>
      </c>
      <c r="G1452" s="682">
        <v>0</v>
      </c>
    </row>
    <row r="1453" spans="5:7" x14ac:dyDescent="0.25">
      <c r="E1453" s="676" t="s">
        <v>424</v>
      </c>
      <c r="F1453" s="674">
        <v>5</v>
      </c>
      <c r="G1453" s="672">
        <v>4</v>
      </c>
    </row>
    <row r="1454" spans="5:7" x14ac:dyDescent="0.25">
      <c r="E1454" s="680" t="s">
        <v>425</v>
      </c>
      <c r="F1454" s="681">
        <v>15</v>
      </c>
      <c r="G1454" s="682">
        <v>12</v>
      </c>
    </row>
    <row r="1455" spans="5:7" x14ac:dyDescent="0.25">
      <c r="E1455" s="676" t="s">
        <v>426</v>
      </c>
      <c r="F1455" s="674">
        <v>8</v>
      </c>
      <c r="G1455" s="672">
        <v>6</v>
      </c>
    </row>
    <row r="1456" spans="5:7" x14ac:dyDescent="0.25">
      <c r="E1456" s="680" t="s">
        <v>427</v>
      </c>
      <c r="F1456" s="681">
        <v>4</v>
      </c>
      <c r="G1456" s="682">
        <v>5</v>
      </c>
    </row>
    <row r="1457" spans="5:7" x14ac:dyDescent="0.25">
      <c r="E1457" s="676" t="s">
        <v>428</v>
      </c>
      <c r="F1457" s="674">
        <v>7</v>
      </c>
      <c r="G1457" s="672">
        <v>6</v>
      </c>
    </row>
    <row r="1458" spans="5:7" x14ac:dyDescent="0.25">
      <c r="E1458" s="680" t="s">
        <v>429</v>
      </c>
      <c r="F1458" s="681">
        <v>0</v>
      </c>
      <c r="G1458" s="682">
        <v>0</v>
      </c>
    </row>
    <row r="1459" spans="5:7" x14ac:dyDescent="0.25">
      <c r="E1459" s="676" t="s">
        <v>430</v>
      </c>
      <c r="F1459" s="674">
        <v>4</v>
      </c>
      <c r="G1459" s="672">
        <v>7</v>
      </c>
    </row>
    <row r="1460" spans="5:7" ht="15.75" thickBot="1" x14ac:dyDescent="0.3">
      <c r="E1460" s="677" t="s">
        <v>10</v>
      </c>
      <c r="F1460" s="678">
        <f>SUM(F1447:F1459)</f>
        <v>71</v>
      </c>
      <c r="G1460" s="679">
        <f>SUM(G1447:G1459)</f>
        <v>68</v>
      </c>
    </row>
    <row r="1461" spans="5:7" x14ac:dyDescent="0.25">
      <c r="E1461" s="41" t="s">
        <v>432</v>
      </c>
    </row>
    <row r="1463" spans="5:7" ht="23.25" customHeight="1" thickBot="1" x14ac:dyDescent="0.3">
      <c r="E1463" s="1093" t="s">
        <v>355</v>
      </c>
      <c r="F1463" s="1093"/>
      <c r="G1463" s="1093"/>
    </row>
    <row r="1464" spans="5:7" x14ac:dyDescent="0.25">
      <c r="E1464" s="964" t="s">
        <v>46</v>
      </c>
      <c r="F1464" s="493" t="s">
        <v>47</v>
      </c>
      <c r="G1464" s="497" t="s">
        <v>47</v>
      </c>
    </row>
    <row r="1465" spans="5:7" ht="15.75" thickBot="1" x14ac:dyDescent="0.3">
      <c r="E1465" s="981"/>
      <c r="F1465" s="498">
        <v>2009</v>
      </c>
      <c r="G1465" s="502">
        <v>2010</v>
      </c>
    </row>
    <row r="1466" spans="5:7" x14ac:dyDescent="0.25">
      <c r="E1466" s="675" t="s">
        <v>419</v>
      </c>
      <c r="F1466" s="673">
        <v>19</v>
      </c>
      <c r="G1466" s="671">
        <v>9</v>
      </c>
    </row>
    <row r="1467" spans="5:7" x14ac:dyDescent="0.25">
      <c r="E1467" s="680" t="s">
        <v>57</v>
      </c>
      <c r="F1467" s="681">
        <v>16</v>
      </c>
      <c r="G1467" s="682">
        <v>23</v>
      </c>
    </row>
    <row r="1468" spans="5:7" x14ac:dyDescent="0.25">
      <c r="E1468" s="676" t="s">
        <v>89</v>
      </c>
      <c r="F1468" s="674">
        <v>0</v>
      </c>
      <c r="G1468" s="672">
        <v>0</v>
      </c>
    </row>
    <row r="1469" spans="5:7" ht="15.75" thickBot="1" x14ac:dyDescent="0.3">
      <c r="E1469" s="677" t="s">
        <v>10</v>
      </c>
      <c r="F1469" s="678">
        <f>SUM(F1466:F1468)</f>
        <v>35</v>
      </c>
      <c r="G1469" s="679">
        <f>SUM(G1466:G1468)</f>
        <v>32</v>
      </c>
    </row>
    <row r="1470" spans="5:7" ht="7.5" customHeight="1" thickBot="1" x14ac:dyDescent="0.3">
      <c r="E1470" s="668"/>
      <c r="F1470" s="669"/>
      <c r="G1470" s="669"/>
    </row>
    <row r="1471" spans="5:7" x14ac:dyDescent="0.25">
      <c r="E1471" s="675" t="s">
        <v>89</v>
      </c>
      <c r="F1471" s="673">
        <v>0</v>
      </c>
      <c r="G1471" s="671">
        <v>0</v>
      </c>
    </row>
    <row r="1472" spans="5:7" x14ac:dyDescent="0.25">
      <c r="E1472" s="680" t="s">
        <v>54</v>
      </c>
      <c r="F1472" s="681">
        <v>24</v>
      </c>
      <c r="G1472" s="682">
        <v>19</v>
      </c>
    </row>
    <row r="1473" spans="2:7" x14ac:dyDescent="0.25">
      <c r="E1473" s="683" t="s">
        <v>55</v>
      </c>
      <c r="F1473" s="684">
        <v>11</v>
      </c>
      <c r="G1473" s="685">
        <v>13</v>
      </c>
    </row>
    <row r="1474" spans="2:7" ht="15.75" thickBot="1" x14ac:dyDescent="0.3">
      <c r="E1474" s="677" t="s">
        <v>10</v>
      </c>
      <c r="F1474" s="678">
        <f>SUM(F1471:F1473)</f>
        <v>35</v>
      </c>
      <c r="G1474" s="679">
        <f>SUM(G1471:G1473)</f>
        <v>32</v>
      </c>
    </row>
    <row r="1475" spans="2:7" ht="7.5" customHeight="1" thickBot="1" x14ac:dyDescent="0.3">
      <c r="E1475" s="668"/>
      <c r="F1475" s="669"/>
      <c r="G1475" s="669"/>
    </row>
    <row r="1476" spans="2:7" x14ac:dyDescent="0.25">
      <c r="E1476" s="675" t="s">
        <v>89</v>
      </c>
      <c r="F1476" s="673">
        <v>1</v>
      </c>
      <c r="G1476" s="671">
        <v>0</v>
      </c>
    </row>
    <row r="1477" spans="2:7" x14ac:dyDescent="0.25">
      <c r="E1477" s="680" t="s">
        <v>420</v>
      </c>
      <c r="F1477" s="681">
        <v>1</v>
      </c>
      <c r="G1477" s="682">
        <v>7</v>
      </c>
    </row>
    <row r="1478" spans="2:7" x14ac:dyDescent="0.25">
      <c r="E1478" s="676" t="s">
        <v>421</v>
      </c>
      <c r="F1478" s="674">
        <v>0</v>
      </c>
      <c r="G1478" s="672">
        <v>2</v>
      </c>
    </row>
    <row r="1479" spans="2:7" x14ac:dyDescent="0.25">
      <c r="E1479" s="680" t="s">
        <v>422</v>
      </c>
      <c r="F1479" s="681">
        <v>7</v>
      </c>
      <c r="G1479" s="682">
        <v>4</v>
      </c>
    </row>
    <row r="1480" spans="2:7" x14ac:dyDescent="0.25">
      <c r="E1480" s="676" t="s">
        <v>423</v>
      </c>
      <c r="F1480" s="674">
        <v>4</v>
      </c>
      <c r="G1480" s="672">
        <v>5</v>
      </c>
    </row>
    <row r="1481" spans="2:7" x14ac:dyDescent="0.25">
      <c r="E1481" s="680" t="s">
        <v>271</v>
      </c>
      <c r="F1481" s="681">
        <v>0</v>
      </c>
      <c r="G1481" s="682">
        <v>0</v>
      </c>
    </row>
    <row r="1482" spans="2:7" x14ac:dyDescent="0.25">
      <c r="B1482" s="890" t="s">
        <v>40</v>
      </c>
      <c r="E1482" s="676" t="s">
        <v>424</v>
      </c>
      <c r="F1482" s="674">
        <v>0</v>
      </c>
      <c r="G1482" s="672">
        <v>4</v>
      </c>
    </row>
    <row r="1483" spans="2:7" x14ac:dyDescent="0.25">
      <c r="B1483" s="891" t="s">
        <v>42</v>
      </c>
      <c r="E1483" s="680" t="s">
        <v>425</v>
      </c>
      <c r="F1483" s="681">
        <v>10</v>
      </c>
      <c r="G1483" s="682">
        <v>1</v>
      </c>
    </row>
    <row r="1484" spans="2:7" x14ac:dyDescent="0.25">
      <c r="B1484" s="890" t="s">
        <v>103</v>
      </c>
      <c r="E1484" s="676" t="s">
        <v>426</v>
      </c>
      <c r="F1484" s="674">
        <v>7</v>
      </c>
      <c r="G1484" s="672">
        <v>1</v>
      </c>
    </row>
    <row r="1485" spans="2:7" x14ac:dyDescent="0.25">
      <c r="E1485" s="680" t="s">
        <v>427</v>
      </c>
      <c r="F1485" s="681">
        <v>2</v>
      </c>
      <c r="G1485" s="682">
        <v>1</v>
      </c>
    </row>
    <row r="1486" spans="2:7" x14ac:dyDescent="0.25">
      <c r="E1486" s="676" t="s">
        <v>428</v>
      </c>
      <c r="F1486" s="674">
        <v>2</v>
      </c>
      <c r="G1486" s="672">
        <v>4</v>
      </c>
    </row>
    <row r="1487" spans="2:7" x14ac:dyDescent="0.25">
      <c r="E1487" s="680" t="s">
        <v>429</v>
      </c>
      <c r="F1487" s="681">
        <v>0</v>
      </c>
      <c r="G1487" s="682">
        <v>0</v>
      </c>
    </row>
    <row r="1488" spans="2:7" x14ac:dyDescent="0.25">
      <c r="E1488" s="676" t="s">
        <v>430</v>
      </c>
      <c r="F1488" s="674">
        <v>1</v>
      </c>
      <c r="G1488" s="672">
        <v>3</v>
      </c>
    </row>
    <row r="1489" spans="5:7" ht="15.75" thickBot="1" x14ac:dyDescent="0.3">
      <c r="E1489" s="677" t="s">
        <v>10</v>
      </c>
      <c r="F1489" s="678">
        <f>SUM(F1476:F1488)</f>
        <v>35</v>
      </c>
      <c r="G1489" s="679">
        <f>SUM(G1476:G1488)</f>
        <v>32</v>
      </c>
    </row>
    <row r="1490" spans="5:7" x14ac:dyDescent="0.25">
      <c r="E1490" s="41" t="s">
        <v>432</v>
      </c>
    </row>
    <row r="1492" spans="5:7" ht="23.25" customHeight="1" thickBot="1" x14ac:dyDescent="0.3">
      <c r="E1492" s="1093" t="s">
        <v>356</v>
      </c>
      <c r="F1492" s="1093"/>
      <c r="G1492" s="1093"/>
    </row>
    <row r="1493" spans="5:7" x14ac:dyDescent="0.25">
      <c r="E1493" s="964" t="s">
        <v>46</v>
      </c>
      <c r="F1493" s="493" t="s">
        <v>47</v>
      </c>
      <c r="G1493" s="497" t="s">
        <v>47</v>
      </c>
    </row>
    <row r="1494" spans="5:7" ht="15.75" thickBot="1" x14ac:dyDescent="0.3">
      <c r="E1494" s="981"/>
      <c r="F1494" s="498">
        <v>2009</v>
      </c>
      <c r="G1494" s="502">
        <v>2010</v>
      </c>
    </row>
    <row r="1495" spans="5:7" x14ac:dyDescent="0.25">
      <c r="E1495" s="675" t="s">
        <v>419</v>
      </c>
      <c r="F1495" s="673">
        <v>944</v>
      </c>
      <c r="G1495" s="671">
        <v>1012</v>
      </c>
    </row>
    <row r="1496" spans="5:7" x14ac:dyDescent="0.25">
      <c r="E1496" s="680" t="s">
        <v>57</v>
      </c>
      <c r="F1496" s="681">
        <v>34</v>
      </c>
      <c r="G1496" s="682">
        <v>51</v>
      </c>
    </row>
    <row r="1497" spans="5:7" x14ac:dyDescent="0.25">
      <c r="E1497" s="676" t="s">
        <v>89</v>
      </c>
      <c r="F1497" s="674">
        <v>2</v>
      </c>
      <c r="G1497" s="672">
        <v>2</v>
      </c>
    </row>
    <row r="1498" spans="5:7" ht="15.75" thickBot="1" x14ac:dyDescent="0.3">
      <c r="E1498" s="677" t="s">
        <v>10</v>
      </c>
      <c r="F1498" s="678">
        <f>SUM(F1495:F1497)</f>
        <v>980</v>
      </c>
      <c r="G1498" s="679">
        <f>SUM(G1495:G1497)</f>
        <v>1065</v>
      </c>
    </row>
    <row r="1499" spans="5:7" ht="6.75" customHeight="1" thickBot="1" x14ac:dyDescent="0.3">
      <c r="E1499" s="668"/>
      <c r="F1499" s="669"/>
      <c r="G1499" s="669"/>
    </row>
    <row r="1500" spans="5:7" x14ac:dyDescent="0.25">
      <c r="E1500" s="675" t="s">
        <v>89</v>
      </c>
      <c r="F1500" s="673">
        <v>0</v>
      </c>
      <c r="G1500" s="671">
        <v>1</v>
      </c>
    </row>
    <row r="1501" spans="5:7" x14ac:dyDescent="0.25">
      <c r="E1501" s="680" t="s">
        <v>54</v>
      </c>
      <c r="F1501" s="681">
        <v>698</v>
      </c>
      <c r="G1501" s="682">
        <v>771</v>
      </c>
    </row>
    <row r="1502" spans="5:7" x14ac:dyDescent="0.25">
      <c r="E1502" s="683" t="s">
        <v>55</v>
      </c>
      <c r="F1502" s="684">
        <v>282</v>
      </c>
      <c r="G1502" s="685">
        <v>293</v>
      </c>
    </row>
    <row r="1503" spans="5:7" ht="15.75" thickBot="1" x14ac:dyDescent="0.3">
      <c r="E1503" s="677" t="s">
        <v>10</v>
      </c>
      <c r="F1503" s="678">
        <f>SUM(F1500:F1502)</f>
        <v>980</v>
      </c>
      <c r="G1503" s="679">
        <f>SUM(G1500:G1502)</f>
        <v>1065</v>
      </c>
    </row>
    <row r="1504" spans="5:7" ht="7.5" customHeight="1" thickBot="1" x14ac:dyDescent="0.3">
      <c r="E1504" s="668"/>
      <c r="F1504" s="669"/>
      <c r="G1504" s="669"/>
    </row>
    <row r="1505" spans="5:7" x14ac:dyDescent="0.25">
      <c r="E1505" s="675" t="s">
        <v>89</v>
      </c>
      <c r="F1505" s="673">
        <v>6</v>
      </c>
      <c r="G1505" s="671">
        <v>3</v>
      </c>
    </row>
    <row r="1506" spans="5:7" ht="13.5" customHeight="1" x14ac:dyDescent="0.25">
      <c r="E1506" s="680" t="s">
        <v>420</v>
      </c>
      <c r="F1506" s="681">
        <v>87</v>
      </c>
      <c r="G1506" s="682">
        <v>121</v>
      </c>
    </row>
    <row r="1507" spans="5:7" x14ac:dyDescent="0.25">
      <c r="E1507" s="676" t="s">
        <v>421</v>
      </c>
      <c r="F1507" s="674">
        <v>5</v>
      </c>
      <c r="G1507" s="672">
        <v>5</v>
      </c>
    </row>
    <row r="1508" spans="5:7" x14ac:dyDescent="0.25">
      <c r="E1508" s="680" t="s">
        <v>422</v>
      </c>
      <c r="F1508" s="681">
        <v>72</v>
      </c>
      <c r="G1508" s="682">
        <v>70</v>
      </c>
    </row>
    <row r="1509" spans="5:7" x14ac:dyDescent="0.25">
      <c r="E1509" s="676" t="s">
        <v>423</v>
      </c>
      <c r="F1509" s="674">
        <v>34</v>
      </c>
      <c r="G1509" s="672">
        <v>34</v>
      </c>
    </row>
    <row r="1510" spans="5:7" x14ac:dyDescent="0.25">
      <c r="E1510" s="680" t="s">
        <v>271</v>
      </c>
      <c r="F1510" s="681">
        <v>10</v>
      </c>
      <c r="G1510" s="682">
        <v>11</v>
      </c>
    </row>
    <row r="1511" spans="5:7" x14ac:dyDescent="0.25">
      <c r="E1511" s="676" t="s">
        <v>424</v>
      </c>
      <c r="F1511" s="674">
        <v>4</v>
      </c>
      <c r="G1511" s="672">
        <v>12</v>
      </c>
    </row>
    <row r="1512" spans="5:7" x14ac:dyDescent="0.25">
      <c r="E1512" s="680" t="s">
        <v>425</v>
      </c>
      <c r="F1512" s="681">
        <v>186</v>
      </c>
      <c r="G1512" s="682">
        <v>227</v>
      </c>
    </row>
    <row r="1513" spans="5:7" x14ac:dyDescent="0.25">
      <c r="E1513" s="676" t="s">
        <v>426</v>
      </c>
      <c r="F1513" s="674">
        <v>52</v>
      </c>
      <c r="G1513" s="672">
        <v>37</v>
      </c>
    </row>
    <row r="1514" spans="5:7" x14ac:dyDescent="0.25">
      <c r="E1514" s="680" t="s">
        <v>427</v>
      </c>
      <c r="F1514" s="681">
        <v>382</v>
      </c>
      <c r="G1514" s="682">
        <v>393</v>
      </c>
    </row>
    <row r="1515" spans="5:7" x14ac:dyDescent="0.25">
      <c r="E1515" s="676" t="s">
        <v>428</v>
      </c>
      <c r="F1515" s="674">
        <v>117</v>
      </c>
      <c r="G1515" s="672">
        <v>121</v>
      </c>
    </row>
    <row r="1516" spans="5:7" x14ac:dyDescent="0.25">
      <c r="E1516" s="680" t="s">
        <v>429</v>
      </c>
      <c r="F1516" s="681">
        <v>7</v>
      </c>
      <c r="G1516" s="682">
        <v>12</v>
      </c>
    </row>
    <row r="1517" spans="5:7" x14ac:dyDescent="0.25">
      <c r="E1517" s="676" t="s">
        <v>430</v>
      </c>
      <c r="F1517" s="674">
        <v>18</v>
      </c>
      <c r="G1517" s="672">
        <v>19</v>
      </c>
    </row>
    <row r="1518" spans="5:7" ht="15.75" thickBot="1" x14ac:dyDescent="0.3">
      <c r="E1518" s="677" t="s">
        <v>10</v>
      </c>
      <c r="F1518" s="678">
        <f>SUM(F1505:F1517)</f>
        <v>980</v>
      </c>
      <c r="G1518" s="679">
        <f>SUM(G1505:G1517)</f>
        <v>1065</v>
      </c>
    </row>
    <row r="1519" spans="5:7" x14ac:dyDescent="0.25">
      <c r="E1519" s="41" t="s">
        <v>432</v>
      </c>
    </row>
    <row r="1522" spans="5:7" x14ac:dyDescent="0.25">
      <c r="E1522" s="968" t="s">
        <v>40</v>
      </c>
      <c r="F1522" s="968"/>
      <c r="G1522" s="968"/>
    </row>
    <row r="1523" spans="5:7" x14ac:dyDescent="0.25">
      <c r="E1523" s="1094" t="s">
        <v>42</v>
      </c>
      <c r="F1523" s="1094"/>
      <c r="G1523" s="1094"/>
    </row>
    <row r="1524" spans="5:7" x14ac:dyDescent="0.25">
      <c r="E1524" s="968" t="s">
        <v>103</v>
      </c>
      <c r="F1524" s="968"/>
      <c r="G1524" s="968"/>
    </row>
  </sheetData>
  <sheetProtection password="EE7B" sheet="1" objects="1" scenarios="1"/>
  <mergeCells count="110">
    <mergeCell ref="E1522:G1522"/>
    <mergeCell ref="E1523:G1523"/>
    <mergeCell ref="E1524:G1524"/>
    <mergeCell ref="J3:K3"/>
    <mergeCell ref="E43:E44"/>
    <mergeCell ref="E14:E15"/>
    <mergeCell ref="E11:G11"/>
    <mergeCell ref="E13:G13"/>
    <mergeCell ref="E42:G42"/>
    <mergeCell ref="J7:K7"/>
    <mergeCell ref="E71:G71"/>
    <mergeCell ref="E72:E73"/>
    <mergeCell ref="E100:G100"/>
    <mergeCell ref="E101:E102"/>
    <mergeCell ref="E129:G129"/>
    <mergeCell ref="E130:E131"/>
    <mergeCell ref="E158:G158"/>
    <mergeCell ref="E159:E160"/>
    <mergeCell ref="E187:G187"/>
    <mergeCell ref="E188:E189"/>
    <mergeCell ref="E216:G216"/>
    <mergeCell ref="E217:E218"/>
    <mergeCell ref="E245:G245"/>
    <mergeCell ref="E246:E247"/>
    <mergeCell ref="E274:G274"/>
    <mergeCell ref="E275:E276"/>
    <mergeCell ref="E303:G303"/>
    <mergeCell ref="E304:E305"/>
    <mergeCell ref="E332:G332"/>
    <mergeCell ref="E333:E334"/>
    <mergeCell ref="E361:G361"/>
    <mergeCell ref="E362:E363"/>
    <mergeCell ref="E390:G390"/>
    <mergeCell ref="E391:E392"/>
    <mergeCell ref="E419:G419"/>
    <mergeCell ref="E420:E421"/>
    <mergeCell ref="E448:G448"/>
    <mergeCell ref="E449:E450"/>
    <mergeCell ref="E477:G477"/>
    <mergeCell ref="E478:E479"/>
    <mergeCell ref="E506:G506"/>
    <mergeCell ref="E507:E508"/>
    <mergeCell ref="E535:G535"/>
    <mergeCell ref="E536:E537"/>
    <mergeCell ref="E564:G564"/>
    <mergeCell ref="E565:E566"/>
    <mergeCell ref="E593:G593"/>
    <mergeCell ref="E594:E595"/>
    <mergeCell ref="E622:G622"/>
    <mergeCell ref="E623:E624"/>
    <mergeCell ref="E651:G651"/>
    <mergeCell ref="E652:E653"/>
    <mergeCell ref="E680:G680"/>
    <mergeCell ref="E681:E682"/>
    <mergeCell ref="E709:G709"/>
    <mergeCell ref="E710:E711"/>
    <mergeCell ref="E738:G738"/>
    <mergeCell ref="E739:E740"/>
    <mergeCell ref="E767:G767"/>
    <mergeCell ref="E768:E769"/>
    <mergeCell ref="E796:G796"/>
    <mergeCell ref="E797:E798"/>
    <mergeCell ref="E825:G825"/>
    <mergeCell ref="E826:E827"/>
    <mergeCell ref="E854:G854"/>
    <mergeCell ref="E855:E856"/>
    <mergeCell ref="E883:G883"/>
    <mergeCell ref="E884:E885"/>
    <mergeCell ref="E912:G912"/>
    <mergeCell ref="E913:E914"/>
    <mergeCell ref="E941:G941"/>
    <mergeCell ref="E942:E943"/>
    <mergeCell ref="E970:G970"/>
    <mergeCell ref="E971:E972"/>
    <mergeCell ref="E999:G999"/>
    <mergeCell ref="E1000:E1001"/>
    <mergeCell ref="E1028:G1028"/>
    <mergeCell ref="E1029:E1030"/>
    <mergeCell ref="E1057:G1057"/>
    <mergeCell ref="E1058:E1059"/>
    <mergeCell ref="E1086:G1086"/>
    <mergeCell ref="E1087:E1088"/>
    <mergeCell ref="E1115:G1115"/>
    <mergeCell ref="E1116:E1117"/>
    <mergeCell ref="E1144:G1144"/>
    <mergeCell ref="E1145:E1146"/>
    <mergeCell ref="E1173:G1173"/>
    <mergeCell ref="E1174:E1175"/>
    <mergeCell ref="E1202:G1202"/>
    <mergeCell ref="E1203:E1204"/>
    <mergeCell ref="E1231:G1231"/>
    <mergeCell ref="E1232:E1233"/>
    <mergeCell ref="E1260:G1260"/>
    <mergeCell ref="E1261:E1262"/>
    <mergeCell ref="E1289:G1289"/>
    <mergeCell ref="E1290:E1291"/>
    <mergeCell ref="E1318:G1318"/>
    <mergeCell ref="E1319:E1320"/>
    <mergeCell ref="E1347:G1347"/>
    <mergeCell ref="E1348:E1349"/>
    <mergeCell ref="E1463:G1463"/>
    <mergeCell ref="E1464:E1465"/>
    <mergeCell ref="E1492:G1492"/>
    <mergeCell ref="E1493:E1494"/>
    <mergeCell ref="E1376:G1376"/>
    <mergeCell ref="E1377:E1378"/>
    <mergeCell ref="E1405:G1405"/>
    <mergeCell ref="E1406:E1407"/>
    <mergeCell ref="E1434:G1434"/>
    <mergeCell ref="E1435:E1436"/>
  </mergeCells>
  <hyperlinks>
    <hyperlink ref="B16" location="'EVO. INDICES MUNICÍPIOS'!A1" display="AVANÇAR &gt;&gt;"/>
    <hyperlink ref="B17" location="'RONDÔNIA X BRASIL'!A1" display="&lt;&lt; VOLTAR"/>
    <hyperlink ref="B15" location="'INÍCIO '!A1" display="INÍCIO"/>
    <hyperlink ref="B17:D17" location="MUNICÍPIOS!A1" display="&lt;&lt; VOLTAR"/>
    <hyperlink ref="E1523" location="'EVO. INDICES MUNICÍPIOS'!A1" display="AVANÇAR &gt;&gt;"/>
    <hyperlink ref="E1524" location="MUNICÍPIOS!A1" display="&lt;&lt; VOLTAR"/>
    <hyperlink ref="E1522" location="'INÍCIO '!A1" display="INÍCIO"/>
    <hyperlink ref="B61" location="'EVO. INDICES MUNICÍPIOS'!A1" display="AVANÇAR &gt;&gt;"/>
    <hyperlink ref="B62" location="MUNICÍPIOS!A1" display="&lt;&lt; VOLTAR"/>
    <hyperlink ref="B60" location="'INÍCIO '!A1" display="INÍCIO"/>
    <hyperlink ref="B86" location="'EVO. INDICES MUNICÍPIOS'!A1" display="AVANÇAR &gt;&gt;"/>
    <hyperlink ref="B87" location="MUNICÍPIOS!A1" display="&lt;&lt; VOLTAR"/>
    <hyperlink ref="B85" location="'INÍCIO '!A1" display="INÍCIO"/>
    <hyperlink ref="B144" location="'EVO. INDICES MUNICÍPIOS'!A1" display="AVANÇAR &gt;&gt;"/>
    <hyperlink ref="B145" location="MUNICÍPIOS!A1" display="&lt;&lt; VOLTAR"/>
    <hyperlink ref="B143" location="'INÍCIO '!A1" display="INÍCIO"/>
    <hyperlink ref="B174" location="'EVO. INDICES MUNICÍPIOS'!A1" display="AVANÇAR &gt;&gt;"/>
    <hyperlink ref="B175" location="MUNICÍPIOS!A1" display="&lt;&lt; VOLTAR"/>
    <hyperlink ref="B173" location="'INÍCIO '!A1" display="INÍCIO"/>
    <hyperlink ref="B236" location="'EVO. INDICES MUNICÍPIOS'!A1" display="AVANÇAR &gt;&gt;"/>
    <hyperlink ref="B237" location="MUNICÍPIOS!A1" display="&lt;&lt; VOLTAR"/>
    <hyperlink ref="B235" location="'INÍCIO '!A1" display="INÍCIO"/>
    <hyperlink ref="B294" location="'EVO. INDICES MUNICÍPIOS'!A1" display="AVANÇAR &gt;&gt;"/>
    <hyperlink ref="B295" location="MUNICÍPIOS!A1" display="&lt;&lt; VOLTAR"/>
    <hyperlink ref="B293" location="'INÍCIO '!A1" display="INÍCIO"/>
    <hyperlink ref="B350" location="'EVO. INDICES MUNICÍPIOS'!A1" display="AVANÇAR &gt;&gt;"/>
    <hyperlink ref="B351" location="MUNICÍPIOS!A1" display="&lt;&lt; VOLTAR"/>
    <hyperlink ref="B349" location="'INÍCIO '!A1" display="INÍCIO"/>
    <hyperlink ref="B436" location="'EVO. INDICES MUNICÍPIOS'!A1" display="AVANÇAR &gt;&gt;"/>
    <hyperlink ref="B437" location="MUNICÍPIOS!A1" display="&lt;&lt; VOLTAR"/>
    <hyperlink ref="B435" location="'INÍCIO '!A1" display="INÍCIO"/>
    <hyperlink ref="B495" location="'EVO. INDICES MUNICÍPIOS'!A1" display="AVANÇAR &gt;&gt;"/>
    <hyperlink ref="B496" location="MUNICÍPIOS!A1" display="&lt;&lt; VOLTAR"/>
    <hyperlink ref="B494" location="'INÍCIO '!A1" display="INÍCIO"/>
    <hyperlink ref="B614" location="'EVO. INDICES MUNICÍPIOS'!A1" display="AVANÇAR &gt;&gt;"/>
    <hyperlink ref="B615" location="MUNICÍPIOS!A1" display="&lt;&lt; VOLTAR"/>
    <hyperlink ref="B613" location="'INÍCIO '!A1" display="INÍCIO"/>
    <hyperlink ref="B698" location="'EVO. INDICES MUNICÍPIOS'!A1" display="AVANÇAR &gt;&gt;"/>
    <hyperlink ref="B699" location="MUNICÍPIOS!A1" display="&lt;&lt; VOLTAR"/>
    <hyperlink ref="B697" location="'INÍCIO '!A1" display="INÍCIO"/>
    <hyperlink ref="B813" location="'EVO. INDICES MUNICÍPIOS'!A1" display="AVANÇAR &gt;&gt;"/>
    <hyperlink ref="B814" location="MUNICÍPIOS!A1" display="&lt;&lt; VOLTAR"/>
    <hyperlink ref="B812" location="'INÍCIO '!A1" display="INÍCIO"/>
    <hyperlink ref="B903" location="'EVO. INDICES MUNICÍPIOS'!A1" display="AVANÇAR &gt;&gt;"/>
    <hyperlink ref="B904" location="MUNICÍPIOS!A1" display="&lt;&lt; VOLTAR"/>
    <hyperlink ref="B902" location="'INÍCIO '!A1" display="INÍCIO"/>
    <hyperlink ref="B988" location="'EVO. INDICES MUNICÍPIOS'!A1" display="AVANÇAR &gt;&gt;"/>
    <hyperlink ref="B989" location="MUNICÍPIOS!A1" display="&lt;&lt; VOLTAR"/>
    <hyperlink ref="B987" location="'INÍCIO '!A1" display="INÍCIO"/>
    <hyperlink ref="B1018" location="'EVO. INDICES MUNICÍPIOS'!A1" display="AVANÇAR &gt;&gt;"/>
    <hyperlink ref="B1019" location="MUNICÍPIOS!A1" display="&lt;&lt; VOLTAR"/>
    <hyperlink ref="B1017" location="'INÍCIO '!A1" display="INÍCIO"/>
    <hyperlink ref="B1134" location="'EVO. INDICES MUNICÍPIOS'!A1" display="AVANÇAR &gt;&gt;"/>
    <hyperlink ref="B1135" location="MUNICÍPIOS!A1" display="&lt;&lt; VOLTAR"/>
    <hyperlink ref="B1133" location="'INÍCIO '!A1" display="INÍCIO"/>
    <hyperlink ref="B1221" location="'EVO. INDICES MUNICÍPIOS'!A1" display="AVANÇAR &gt;&gt;"/>
    <hyperlink ref="B1222" location="MUNICÍPIOS!A1" display="&lt;&lt; VOLTAR"/>
    <hyperlink ref="B1220" location="'INÍCIO '!A1" display="INÍCIO"/>
    <hyperlink ref="B1308" location="'EVO. INDICES MUNICÍPIOS'!A1" display="AVANÇAR &gt;&gt;"/>
    <hyperlink ref="B1309" location="MUNICÍPIOS!A1" display="&lt;&lt; VOLTAR"/>
    <hyperlink ref="B1307" location="'INÍCIO '!A1" display="INÍCIO"/>
    <hyperlink ref="B1395" location="'EVO. INDICES MUNICÍPIOS'!A1" display="AVANÇAR &gt;&gt;"/>
    <hyperlink ref="B1396" location="MUNICÍPIOS!A1" display="&lt;&lt; VOLTAR"/>
    <hyperlink ref="B1394" location="'INÍCIO '!A1" display="INÍCIO"/>
    <hyperlink ref="B1483" location="'EVO. INDICES MUNICÍPIOS'!A1" display="AVANÇAR &gt;&gt;"/>
    <hyperlink ref="B1484" location="MUNICÍPIOS!A1" display="&lt;&lt; VOLTAR"/>
    <hyperlink ref="B1482" location="'INÍCIO '!A1" display="INÍCIO"/>
  </hyperlinks>
  <printOptions horizontalCentered="1"/>
  <pageMargins left="0.51181102362204722" right="0.51181102362204722" top="0.78740157480314965" bottom="0.78740157480314965" header="0.31496062992125984" footer="0.31496062992125984"/>
  <pageSetup paperSize="9" scale="85" orientation="portrait" r:id="rId1"/>
  <rowBreaks count="6" manualBreakCount="6">
    <brk id="41" min="2" max="9" man="1"/>
    <brk id="99" min="2" max="9" man="1"/>
    <brk id="157" min="2" max="9" man="1"/>
    <brk id="215" min="2" max="9" man="1"/>
    <brk id="244" min="2" max="9" man="1"/>
    <brk id="302" min="2"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441"/>
  <sheetViews>
    <sheetView showGridLines="0" showRowColHeaders="0" zoomScaleNormal="100" workbookViewId="0">
      <selection activeCell="B15" sqref="B15"/>
    </sheetView>
  </sheetViews>
  <sheetFormatPr baseColWidth="10" defaultColWidth="9.140625" defaultRowHeight="15" x14ac:dyDescent="0.25"/>
  <cols>
    <col min="1" max="1" width="21.7109375" style="35" customWidth="1"/>
    <col min="2" max="2" width="14.85546875" style="35" customWidth="1"/>
    <col min="3" max="3" width="4.85546875" style="35" customWidth="1"/>
    <col min="4" max="4" width="3.42578125" style="35" customWidth="1"/>
    <col min="5" max="5" width="35.7109375" style="35" customWidth="1"/>
    <col min="6" max="6" width="7.7109375" style="35" customWidth="1"/>
    <col min="7" max="7" width="8.28515625" style="35" customWidth="1"/>
    <col min="8" max="8" width="9.5703125" style="35" customWidth="1"/>
    <col min="9" max="9" width="5.7109375" style="35" customWidth="1"/>
    <col min="10" max="13" width="9.85546875" style="35" customWidth="1"/>
    <col min="14" max="16384" width="9.140625" style="35"/>
  </cols>
  <sheetData>
    <row r="1" spans="2:13" ht="15.75" thickBot="1" x14ac:dyDescent="0.3"/>
    <row r="2" spans="2:13" x14ac:dyDescent="0.25">
      <c r="C2" s="790"/>
      <c r="D2" s="791"/>
      <c r="E2" s="791"/>
      <c r="F2" s="791"/>
      <c r="G2" s="791"/>
      <c r="H2" s="791"/>
      <c r="I2" s="792"/>
    </row>
    <row r="3" spans="2:13" ht="15.75" x14ac:dyDescent="0.25">
      <c r="C3" s="1097" t="s">
        <v>38</v>
      </c>
      <c r="D3" s="1098"/>
      <c r="E3" s="1098"/>
      <c r="F3" s="1098"/>
      <c r="G3" s="1098"/>
      <c r="H3" s="1098"/>
      <c r="I3" s="1099"/>
    </row>
    <row r="4" spans="2:13" ht="15.75" x14ac:dyDescent="0.25">
      <c r="C4" s="1097" t="s">
        <v>39</v>
      </c>
      <c r="D4" s="1098"/>
      <c r="E4" s="1098"/>
      <c r="F4" s="1098"/>
      <c r="G4" s="1098"/>
      <c r="H4" s="1098"/>
      <c r="I4" s="1099"/>
    </row>
    <row r="5" spans="2:13" ht="15.75" x14ac:dyDescent="0.25">
      <c r="C5" s="1097" t="s">
        <v>41</v>
      </c>
      <c r="D5" s="1098"/>
      <c r="E5" s="1098"/>
      <c r="F5" s="1098"/>
      <c r="G5" s="1098"/>
      <c r="H5" s="1098"/>
      <c r="I5" s="1099"/>
    </row>
    <row r="6" spans="2:13" ht="15.75" customHeight="1" x14ac:dyDescent="0.25">
      <c r="C6" s="1115"/>
      <c r="D6" s="1116"/>
      <c r="E6" s="1116"/>
      <c r="F6" s="1116"/>
      <c r="G6" s="1116"/>
      <c r="H6" s="1116"/>
      <c r="I6" s="793"/>
    </row>
    <row r="7" spans="2:13" ht="15.75" customHeight="1" x14ac:dyDescent="0.25">
      <c r="C7" s="1100" t="s">
        <v>459</v>
      </c>
      <c r="D7" s="1101"/>
      <c r="E7" s="1101"/>
      <c r="F7" s="1101"/>
      <c r="G7" s="1101"/>
      <c r="H7" s="1101"/>
      <c r="I7" s="1102"/>
    </row>
    <row r="8" spans="2:13" ht="22.5" customHeight="1" thickBot="1" x14ac:dyDescent="0.3">
      <c r="C8" s="1103"/>
      <c r="D8" s="1104"/>
      <c r="E8" s="1104"/>
      <c r="F8" s="1104"/>
      <c r="G8" s="1104"/>
      <c r="H8" s="1104"/>
      <c r="I8" s="1105"/>
    </row>
    <row r="9" spans="2:13" ht="15" customHeight="1" x14ac:dyDescent="0.25">
      <c r="C9" s="123"/>
      <c r="D9" s="123"/>
      <c r="E9" s="123"/>
      <c r="F9" s="123"/>
    </row>
    <row r="10" spans="2:13" ht="24.75" customHeight="1" x14ac:dyDescent="0.3">
      <c r="B10" s="125"/>
      <c r="C10" s="141"/>
      <c r="D10" s="1109" t="s">
        <v>449</v>
      </c>
      <c r="E10" s="1109"/>
      <c r="F10" s="1109"/>
      <c r="G10" s="1109"/>
      <c r="H10" s="1109"/>
    </row>
    <row r="11" spans="2:13" ht="21.75" customHeight="1" x14ac:dyDescent="0.25">
      <c r="D11" s="1109"/>
      <c r="E11" s="1109"/>
      <c r="F11" s="1109"/>
      <c r="G11" s="1109"/>
      <c r="H11" s="1109"/>
      <c r="I11" s="5"/>
      <c r="J11" s="5"/>
      <c r="K11" s="5"/>
      <c r="L11" s="5"/>
      <c r="M11" s="5"/>
    </row>
    <row r="12" spans="2:13" ht="3.75" customHeight="1" thickBot="1" x14ac:dyDescent="0.3">
      <c r="C12" s="761"/>
      <c r="D12" s="762"/>
      <c r="E12" s="762"/>
      <c r="F12" s="762"/>
      <c r="G12" s="762"/>
      <c r="H12" s="762"/>
      <c r="I12" s="759"/>
      <c r="J12" s="123"/>
      <c r="K12" s="5"/>
      <c r="L12" s="5"/>
      <c r="M12" s="5"/>
    </row>
    <row r="13" spans="2:13" ht="36" customHeight="1" thickBot="1" x14ac:dyDescent="0.3">
      <c r="C13" s="761"/>
      <c r="D13" s="1110" t="s">
        <v>365</v>
      </c>
      <c r="E13" s="1111"/>
      <c r="F13" s="794">
        <v>2009</v>
      </c>
      <c r="G13" s="795">
        <v>2010</v>
      </c>
      <c r="H13" s="796" t="s">
        <v>450</v>
      </c>
      <c r="I13" s="759"/>
      <c r="J13" s="123"/>
      <c r="K13" s="126"/>
      <c r="L13" s="126"/>
      <c r="M13" s="126"/>
    </row>
    <row r="14" spans="2:13" ht="15.75" customHeight="1" x14ac:dyDescent="0.25">
      <c r="B14" s="175" t="s">
        <v>40</v>
      </c>
      <c r="C14" s="760"/>
      <c r="D14" s="763">
        <v>1</v>
      </c>
      <c r="E14" s="764" t="s">
        <v>366</v>
      </c>
      <c r="F14" s="765">
        <v>239.11187019641332</v>
      </c>
      <c r="G14" s="766">
        <v>229.55203922442612</v>
      </c>
      <c r="H14" s="767">
        <f>(G14-F14)/F14</f>
        <v>-3.9980578814989308E-2</v>
      </c>
      <c r="I14" s="760"/>
      <c r="J14" s="111"/>
      <c r="K14" s="85"/>
      <c r="L14" s="85"/>
      <c r="M14" s="85"/>
    </row>
    <row r="15" spans="2:13" ht="15.75" x14ac:dyDescent="0.25">
      <c r="B15" s="888" t="s">
        <v>146</v>
      </c>
      <c r="D15" s="808">
        <v>2</v>
      </c>
      <c r="E15" s="809" t="s">
        <v>306</v>
      </c>
      <c r="F15" s="810">
        <v>174.50315075133301</v>
      </c>
      <c r="G15" s="811">
        <v>207.12510356255177</v>
      </c>
      <c r="H15" s="812">
        <f t="shared" ref="H15:H66" si="0">(G15-F15)/F15</f>
        <v>0.18694191291540085</v>
      </c>
    </row>
    <row r="16" spans="2:13" ht="15.75" x14ac:dyDescent="0.25">
      <c r="B16" s="896" t="s">
        <v>82</v>
      </c>
      <c r="D16" s="768">
        <v>3</v>
      </c>
      <c r="E16" s="769" t="s">
        <v>367</v>
      </c>
      <c r="F16" s="770">
        <v>109.41644562334217</v>
      </c>
      <c r="G16" s="771">
        <v>122.43735763097951</v>
      </c>
      <c r="H16" s="772">
        <f t="shared" si="0"/>
        <v>0.11900324428798244</v>
      </c>
    </row>
    <row r="17" spans="2:13" ht="15.75" x14ac:dyDescent="0.25">
      <c r="D17" s="808">
        <v>4</v>
      </c>
      <c r="E17" s="809" t="s">
        <v>368</v>
      </c>
      <c r="F17" s="810">
        <v>145.54411106135245</v>
      </c>
      <c r="G17" s="811">
        <v>221.87004754358162</v>
      </c>
      <c r="H17" s="812">
        <f t="shared" si="0"/>
        <v>0.52441789589174681</v>
      </c>
    </row>
    <row r="18" spans="2:13" ht="15.75" x14ac:dyDescent="0.25">
      <c r="D18" s="768">
        <v>5</v>
      </c>
      <c r="E18" s="769" t="s">
        <v>309</v>
      </c>
      <c r="F18" s="770">
        <v>172.48231460138302</v>
      </c>
      <c r="G18" s="771">
        <v>149.88080345551964</v>
      </c>
      <c r="H18" s="772">
        <f t="shared" si="0"/>
        <v>-0.13103668743138583</v>
      </c>
    </row>
    <row r="19" spans="2:13" ht="15.75" x14ac:dyDescent="0.25">
      <c r="D19" s="808">
        <v>6</v>
      </c>
      <c r="E19" s="809" t="s">
        <v>310</v>
      </c>
      <c r="F19" s="810">
        <v>355.9435862995299</v>
      </c>
      <c r="G19" s="811">
        <v>268.0812229066849</v>
      </c>
      <c r="H19" s="812">
        <f t="shared" si="0"/>
        <v>-0.24684350772065319</v>
      </c>
    </row>
    <row r="20" spans="2:13" ht="15.75" x14ac:dyDescent="0.25">
      <c r="D20" s="768">
        <v>7</v>
      </c>
      <c r="E20" s="769" t="s">
        <v>311</v>
      </c>
      <c r="F20" s="770">
        <v>125.29832935560859</v>
      </c>
      <c r="G20" s="771">
        <v>144.61703267273703</v>
      </c>
      <c r="H20" s="772">
        <f t="shared" si="0"/>
        <v>0.15418165123574887</v>
      </c>
    </row>
    <row r="21" spans="2:13" ht="15.75" x14ac:dyDescent="0.25">
      <c r="D21" s="808">
        <v>8</v>
      </c>
      <c r="E21" s="809" t="s">
        <v>312</v>
      </c>
      <c r="F21" s="810">
        <v>85.889570552147234</v>
      </c>
      <c r="G21" s="811">
        <v>139.72055888223554</v>
      </c>
      <c r="H21" s="812">
        <f t="shared" si="0"/>
        <v>0.62674650698602818</v>
      </c>
    </row>
    <row r="22" spans="2:13" ht="15.75" x14ac:dyDescent="0.25">
      <c r="D22" s="768">
        <v>9</v>
      </c>
      <c r="E22" s="769" t="s">
        <v>313</v>
      </c>
      <c r="F22" s="770">
        <v>170.26044655789676</v>
      </c>
      <c r="G22" s="771">
        <v>179.56733775165688</v>
      </c>
      <c r="H22" s="772">
        <f t="shared" si="0"/>
        <v>5.4662673462420007E-2</v>
      </c>
    </row>
    <row r="23" spans="2:13" ht="15.75" x14ac:dyDescent="0.25">
      <c r="D23" s="808">
        <v>10</v>
      </c>
      <c r="E23" s="809" t="s">
        <v>314</v>
      </c>
      <c r="F23" s="810">
        <v>294.11764705882354</v>
      </c>
      <c r="G23" s="811">
        <v>158.73015873015873</v>
      </c>
      <c r="H23" s="812">
        <f t="shared" si="0"/>
        <v>-0.46031746031746029</v>
      </c>
    </row>
    <row r="24" spans="2:13" ht="15.75" x14ac:dyDescent="0.25">
      <c r="C24" s="123"/>
      <c r="D24" s="768">
        <v>11</v>
      </c>
      <c r="E24" s="769" t="s">
        <v>315</v>
      </c>
      <c r="F24" s="770">
        <v>201.45495243424733</v>
      </c>
      <c r="G24" s="771">
        <v>143.64174059991549</v>
      </c>
      <c r="H24" s="772">
        <f t="shared" si="0"/>
        <v>-0.28697835985541942</v>
      </c>
    </row>
    <row r="25" spans="2:13" ht="15.75" x14ac:dyDescent="0.25">
      <c r="C25" s="123"/>
      <c r="D25" s="808">
        <v>12</v>
      </c>
      <c r="E25" s="809" t="s">
        <v>316</v>
      </c>
      <c r="F25" s="810">
        <v>309.09090909090907</v>
      </c>
      <c r="G25" s="811">
        <v>160.51364365971108</v>
      </c>
      <c r="H25" s="812">
        <f t="shared" si="0"/>
        <v>-0.48069115286564057</v>
      </c>
    </row>
    <row r="26" spans="2:13" ht="15.75" x14ac:dyDescent="0.25">
      <c r="C26" s="123"/>
      <c r="D26" s="768">
        <v>13</v>
      </c>
      <c r="E26" s="769" t="s">
        <v>317</v>
      </c>
      <c r="F26" s="770">
        <v>243.71192001249804</v>
      </c>
      <c r="G26" s="771">
        <v>212.70480022995113</v>
      </c>
      <c r="H26" s="772">
        <f t="shared" si="0"/>
        <v>-0.12722857290261716</v>
      </c>
    </row>
    <row r="27" spans="2:13" ht="15.75" x14ac:dyDescent="0.25">
      <c r="D27" s="808">
        <v>14</v>
      </c>
      <c r="E27" s="809" t="s">
        <v>318</v>
      </c>
      <c r="F27" s="810">
        <v>236.96682464454977</v>
      </c>
      <c r="G27" s="811">
        <v>206.10687022900763</v>
      </c>
      <c r="H27" s="812">
        <f t="shared" si="0"/>
        <v>-0.13022900763358786</v>
      </c>
    </row>
    <row r="28" spans="2:13" ht="15.75" x14ac:dyDescent="0.25">
      <c r="B28" s="124"/>
      <c r="C28" s="124"/>
      <c r="D28" s="768">
        <v>15</v>
      </c>
      <c r="E28" s="769" t="s">
        <v>369</v>
      </c>
      <c r="F28" s="770">
        <v>253.66403607666291</v>
      </c>
      <c r="G28" s="771">
        <v>213.2058405478744</v>
      </c>
      <c r="H28" s="772">
        <f t="shared" si="0"/>
        <v>-0.15949519748460181</v>
      </c>
      <c r="I28" s="124"/>
      <c r="J28" s="124"/>
      <c r="K28" s="124"/>
    </row>
    <row r="29" spans="2:13" ht="15.75" x14ac:dyDescent="0.25">
      <c r="B29" s="127"/>
      <c r="D29" s="808">
        <v>16</v>
      </c>
      <c r="E29" s="809" t="s">
        <v>320</v>
      </c>
      <c r="F29" s="810">
        <v>199.50124688279303</v>
      </c>
      <c r="G29" s="811">
        <v>277.62656505171475</v>
      </c>
      <c r="H29" s="812">
        <f t="shared" si="0"/>
        <v>0.39160315732172013</v>
      </c>
    </row>
    <row r="30" spans="2:13" ht="15.75" x14ac:dyDescent="0.25">
      <c r="B30" s="128"/>
      <c r="D30" s="768">
        <v>17</v>
      </c>
      <c r="E30" s="769" t="s">
        <v>321</v>
      </c>
      <c r="F30" s="770">
        <v>80.267558528428097</v>
      </c>
      <c r="G30" s="771">
        <v>124.43438914027149</v>
      </c>
      <c r="H30" s="772">
        <f t="shared" si="0"/>
        <v>0.55024509803921562</v>
      </c>
    </row>
    <row r="31" spans="2:13" ht="15.75" x14ac:dyDescent="0.25">
      <c r="B31" s="29"/>
      <c r="C31" s="29"/>
      <c r="D31" s="808">
        <v>18</v>
      </c>
      <c r="E31" s="809" t="s">
        <v>322</v>
      </c>
      <c r="F31" s="810">
        <v>297.34970911441502</v>
      </c>
      <c r="G31" s="811">
        <v>356.78889990089198</v>
      </c>
      <c r="H31" s="812">
        <f t="shared" si="0"/>
        <v>0.19989658292756488</v>
      </c>
      <c r="I31" s="5"/>
      <c r="J31" s="5"/>
      <c r="K31" s="5"/>
      <c r="L31" s="5"/>
      <c r="M31" s="5"/>
    </row>
    <row r="32" spans="2:13" ht="15.75" x14ac:dyDescent="0.25">
      <c r="B32" s="29"/>
      <c r="C32" s="29"/>
      <c r="D32" s="768">
        <v>19</v>
      </c>
      <c r="E32" s="769" t="s">
        <v>370</v>
      </c>
      <c r="F32" s="770">
        <v>168.74933247890633</v>
      </c>
      <c r="G32" s="771">
        <v>147.47259144270885</v>
      </c>
      <c r="H32" s="772">
        <f t="shared" si="0"/>
        <v>-0.12608489007716267</v>
      </c>
      <c r="I32" s="5"/>
      <c r="J32" s="5"/>
      <c r="K32" s="5"/>
      <c r="L32" s="5"/>
      <c r="M32" s="5"/>
    </row>
    <row r="33" spans="2:13" ht="15.75" customHeight="1" x14ac:dyDescent="0.25">
      <c r="B33" s="29"/>
      <c r="C33" s="30"/>
      <c r="D33" s="808">
        <v>20</v>
      </c>
      <c r="E33" s="809" t="s">
        <v>324</v>
      </c>
      <c r="F33" s="810">
        <v>248.13895781637717</v>
      </c>
      <c r="G33" s="811">
        <v>149.79338842975207</v>
      </c>
      <c r="H33" s="812">
        <f t="shared" si="0"/>
        <v>-0.39633264462809914</v>
      </c>
    </row>
    <row r="34" spans="2:13" ht="15.75" customHeight="1" x14ac:dyDescent="0.25">
      <c r="B34" s="29"/>
      <c r="C34" s="30"/>
      <c r="D34" s="768">
        <v>21</v>
      </c>
      <c r="E34" s="769" t="s">
        <v>325</v>
      </c>
      <c r="F34" s="770">
        <v>244.41495244414952</v>
      </c>
      <c r="G34" s="771">
        <v>217.39130434782609</v>
      </c>
      <c r="H34" s="772">
        <f t="shared" si="0"/>
        <v>-0.11056462718866807</v>
      </c>
    </row>
    <row r="35" spans="2:13" ht="15.75" customHeight="1" x14ac:dyDescent="0.25">
      <c r="B35" s="29"/>
      <c r="C35" s="30"/>
      <c r="D35" s="808">
        <v>22</v>
      </c>
      <c r="E35" s="809" t="s">
        <v>326</v>
      </c>
      <c r="F35" s="810">
        <v>20.02002002002002</v>
      </c>
      <c r="G35" s="811">
        <v>33.557046979865774</v>
      </c>
      <c r="H35" s="812">
        <f t="shared" si="0"/>
        <v>0.67617449664429541</v>
      </c>
    </row>
    <row r="36" spans="2:13" ht="15.75" customHeight="1" x14ac:dyDescent="0.25">
      <c r="B36" s="29"/>
      <c r="C36" s="30"/>
      <c r="D36" s="768">
        <v>23</v>
      </c>
      <c r="E36" s="769" t="s">
        <v>327</v>
      </c>
      <c r="F36" s="770">
        <v>92.424875760531322</v>
      </c>
      <c r="G36" s="771">
        <v>115.12672373803399</v>
      </c>
      <c r="H36" s="772">
        <f t="shared" si="0"/>
        <v>0.24562486874553263</v>
      </c>
    </row>
    <row r="37" spans="2:13" ht="15.75" customHeight="1" x14ac:dyDescent="0.25">
      <c r="B37" s="29"/>
      <c r="C37" s="30"/>
      <c r="D37" s="808">
        <v>24</v>
      </c>
      <c r="E37" s="809" t="s">
        <v>328</v>
      </c>
      <c r="F37" s="810">
        <v>127.1725307333616</v>
      </c>
      <c r="G37" s="811">
        <v>138.77792058915483</v>
      </c>
      <c r="H37" s="812">
        <f t="shared" si="0"/>
        <v>9.1257048899387461E-2</v>
      </c>
    </row>
    <row r="38" spans="2:13" ht="15.75" customHeight="1" x14ac:dyDescent="0.25">
      <c r="B38" s="29"/>
      <c r="C38" s="30"/>
      <c r="D38" s="768">
        <v>25</v>
      </c>
      <c r="E38" s="769" t="s">
        <v>371</v>
      </c>
      <c r="F38" s="770">
        <v>186.95083193120209</v>
      </c>
      <c r="G38" s="771">
        <v>195.82868969909251</v>
      </c>
      <c r="H38" s="772">
        <f t="shared" si="0"/>
        <v>4.7487661200445848E-2</v>
      </c>
    </row>
    <row r="39" spans="2:13" ht="15.75" customHeight="1" x14ac:dyDescent="0.25">
      <c r="B39" s="29"/>
      <c r="C39" s="30"/>
      <c r="D39" s="808">
        <v>26</v>
      </c>
      <c r="E39" s="809" t="s">
        <v>330</v>
      </c>
      <c r="F39" s="810">
        <v>210.35598705501619</v>
      </c>
      <c r="G39" s="811">
        <v>150.26833631484794</v>
      </c>
      <c r="H39" s="812">
        <f t="shared" si="0"/>
        <v>-0.2856474473647998</v>
      </c>
    </row>
    <row r="40" spans="2:13" ht="15.75" customHeight="1" x14ac:dyDescent="0.25">
      <c r="B40" s="29"/>
      <c r="C40" s="30"/>
      <c r="D40" s="768">
        <v>27</v>
      </c>
      <c r="E40" s="769" t="s">
        <v>331</v>
      </c>
      <c r="F40" s="770">
        <v>68.965517241379317</v>
      </c>
      <c r="G40" s="771">
        <v>39.617804707527384</v>
      </c>
      <c r="H40" s="772">
        <f t="shared" si="0"/>
        <v>-0.42554183174085297</v>
      </c>
    </row>
    <row r="41" spans="2:13" ht="15.75" customHeight="1" x14ac:dyDescent="0.25">
      <c r="B41" s="29"/>
      <c r="C41" s="30"/>
      <c r="D41" s="808">
        <v>28</v>
      </c>
      <c r="E41" s="809" t="s">
        <v>332</v>
      </c>
      <c r="F41" s="810">
        <v>137.27882855399633</v>
      </c>
      <c r="G41" s="811">
        <v>131.2617197964104</v>
      </c>
      <c r="H41" s="812">
        <f t="shared" si="0"/>
        <v>-4.3831294460814844E-2</v>
      </c>
      <c r="I41" s="33"/>
      <c r="J41" s="33"/>
      <c r="K41" s="33"/>
      <c r="L41" s="33"/>
      <c r="M41" s="33"/>
    </row>
    <row r="42" spans="2:13" ht="17.25" customHeight="1" x14ac:dyDescent="0.25">
      <c r="B42" s="34"/>
      <c r="C42" s="34"/>
      <c r="D42" s="768">
        <v>29</v>
      </c>
      <c r="E42" s="769" t="s">
        <v>409</v>
      </c>
      <c r="F42" s="770">
        <v>271.04409238404276</v>
      </c>
      <c r="G42" s="771">
        <v>321.63742690058479</v>
      </c>
      <c r="H42" s="772">
        <f t="shared" si="0"/>
        <v>0.18666090107898853</v>
      </c>
    </row>
    <row r="43" spans="2:13" ht="15.75" x14ac:dyDescent="0.25">
      <c r="D43" s="808">
        <v>30</v>
      </c>
      <c r="E43" s="809" t="s">
        <v>334</v>
      </c>
      <c r="F43" s="810">
        <v>132.14403700033037</v>
      </c>
      <c r="G43" s="811">
        <v>179.49415284199074</v>
      </c>
      <c r="H43" s="812">
        <f t="shared" si="0"/>
        <v>0.35832200163176481</v>
      </c>
    </row>
    <row r="44" spans="2:13" ht="15.75" x14ac:dyDescent="0.25">
      <c r="D44" s="768">
        <v>31</v>
      </c>
      <c r="E44" s="769" t="s">
        <v>335</v>
      </c>
      <c r="F44" s="770">
        <v>257.9034941763727</v>
      </c>
      <c r="G44" s="771">
        <v>155.69709837225761</v>
      </c>
      <c r="H44" s="772">
        <f t="shared" si="0"/>
        <v>-0.39629705727918174</v>
      </c>
    </row>
    <row r="45" spans="2:13" ht="15.75" x14ac:dyDescent="0.25">
      <c r="D45" s="808">
        <v>32</v>
      </c>
      <c r="E45" s="809" t="s">
        <v>336</v>
      </c>
      <c r="F45" s="810">
        <v>139.39081053175013</v>
      </c>
      <c r="G45" s="811">
        <v>234.33979269941415</v>
      </c>
      <c r="H45" s="812">
        <f t="shared" si="0"/>
        <v>0.68117103132876</v>
      </c>
    </row>
    <row r="46" spans="2:13" ht="15.75" x14ac:dyDescent="0.25">
      <c r="D46" s="768">
        <v>33</v>
      </c>
      <c r="E46" s="769" t="s">
        <v>372</v>
      </c>
      <c r="F46" s="770">
        <v>110.04462921073547</v>
      </c>
      <c r="G46" s="771">
        <v>122.45815076957645</v>
      </c>
      <c r="H46" s="772">
        <f t="shared" si="0"/>
        <v>0.11280442896553443</v>
      </c>
    </row>
    <row r="47" spans="2:13" ht="15.75" x14ac:dyDescent="0.25">
      <c r="D47" s="808">
        <v>34</v>
      </c>
      <c r="E47" s="809" t="s">
        <v>338</v>
      </c>
      <c r="F47" s="810">
        <v>127.18600953895071</v>
      </c>
      <c r="G47" s="811">
        <v>264.20079260237782</v>
      </c>
      <c r="H47" s="812">
        <f t="shared" si="0"/>
        <v>1.0772787318361956</v>
      </c>
    </row>
    <row r="48" spans="2:13" ht="15.75" x14ac:dyDescent="0.25">
      <c r="D48" s="768">
        <v>35</v>
      </c>
      <c r="E48" s="769" t="s">
        <v>339</v>
      </c>
      <c r="F48" s="770">
        <v>212.54303248016765</v>
      </c>
      <c r="G48" s="771">
        <v>181.83056387905202</v>
      </c>
      <c r="H48" s="772">
        <f t="shared" si="0"/>
        <v>-0.14450000191834755</v>
      </c>
    </row>
    <row r="49" spans="4:8" ht="15.75" x14ac:dyDescent="0.25">
      <c r="D49" s="808">
        <v>36</v>
      </c>
      <c r="E49" s="809" t="s">
        <v>373</v>
      </c>
      <c r="F49" s="810">
        <v>382.5136612021858</v>
      </c>
      <c r="G49" s="811">
        <v>292.6829268292683</v>
      </c>
      <c r="H49" s="812">
        <f t="shared" si="0"/>
        <v>-0.23484320557491289</v>
      </c>
    </row>
    <row r="50" spans="4:8" ht="15.75" x14ac:dyDescent="0.25">
      <c r="D50" s="768">
        <v>37</v>
      </c>
      <c r="E50" s="769" t="s">
        <v>341</v>
      </c>
      <c r="F50" s="770">
        <v>320.38691574983386</v>
      </c>
      <c r="G50" s="771">
        <v>313.71988363708692</v>
      </c>
      <c r="H50" s="772">
        <f t="shared" si="0"/>
        <v>-2.0809314566243783E-2</v>
      </c>
    </row>
    <row r="51" spans="4:8" ht="15.75" x14ac:dyDescent="0.25">
      <c r="D51" s="808">
        <v>38</v>
      </c>
      <c r="E51" s="809" t="s">
        <v>342</v>
      </c>
      <c r="F51" s="810">
        <v>123.50230414746544</v>
      </c>
      <c r="G51" s="811">
        <v>126.04354231461778</v>
      </c>
      <c r="H51" s="812">
        <f t="shared" si="0"/>
        <v>2.0576443368360394E-2</v>
      </c>
    </row>
    <row r="52" spans="4:8" ht="15.75" x14ac:dyDescent="0.25">
      <c r="D52" s="768">
        <v>39</v>
      </c>
      <c r="E52" s="769" t="s">
        <v>343</v>
      </c>
      <c r="F52" s="770">
        <v>252.9182879377432</v>
      </c>
      <c r="G52" s="771">
        <v>245.90163934426229</v>
      </c>
      <c r="H52" s="772">
        <f t="shared" si="0"/>
        <v>-2.7742749054224514E-2</v>
      </c>
    </row>
    <row r="53" spans="4:8" ht="15.75" x14ac:dyDescent="0.25">
      <c r="D53" s="808">
        <v>40</v>
      </c>
      <c r="E53" s="809" t="s">
        <v>344</v>
      </c>
      <c r="F53" s="810">
        <v>134.77088948787062</v>
      </c>
      <c r="G53" s="811">
        <v>226.75736961451247</v>
      </c>
      <c r="H53" s="812">
        <f t="shared" si="0"/>
        <v>0.68253968253968256</v>
      </c>
    </row>
    <row r="54" spans="4:8" ht="15.75" x14ac:dyDescent="0.25">
      <c r="D54" s="768">
        <v>41</v>
      </c>
      <c r="E54" s="769" t="s">
        <v>345</v>
      </c>
      <c r="F54" s="770">
        <v>244.86755737628602</v>
      </c>
      <c r="G54" s="771">
        <v>252.29748127978218</v>
      </c>
      <c r="H54" s="772">
        <f t="shared" si="0"/>
        <v>3.0342622694106657E-2</v>
      </c>
    </row>
    <row r="55" spans="4:8" ht="15.75" x14ac:dyDescent="0.25">
      <c r="D55" s="808">
        <v>42</v>
      </c>
      <c r="E55" s="809" t="s">
        <v>346</v>
      </c>
      <c r="F55" s="810">
        <v>231.67489555639955</v>
      </c>
      <c r="G55" s="811">
        <v>211.7320374869837</v>
      </c>
      <c r="H55" s="812">
        <f t="shared" si="0"/>
        <v>-8.6081221797986773E-2</v>
      </c>
    </row>
    <row r="56" spans="4:8" ht="15.75" x14ac:dyDescent="0.25">
      <c r="D56" s="768">
        <v>43</v>
      </c>
      <c r="E56" s="769" t="s">
        <v>374</v>
      </c>
      <c r="F56" s="770">
        <v>229.79397781299525</v>
      </c>
      <c r="G56" s="771">
        <v>99.272005294506954</v>
      </c>
      <c r="H56" s="772">
        <f t="shared" si="0"/>
        <v>-0.56799561833907664</v>
      </c>
    </row>
    <row r="57" spans="4:8" ht="15.75" customHeight="1" x14ac:dyDescent="0.25">
      <c r="D57" s="808">
        <v>44</v>
      </c>
      <c r="E57" s="809" t="s">
        <v>348</v>
      </c>
      <c r="F57" s="810">
        <v>190.24558976132826</v>
      </c>
      <c r="G57" s="811">
        <v>165.36118363794603</v>
      </c>
      <c r="H57" s="812">
        <f t="shared" si="0"/>
        <v>-0.13080148745945097</v>
      </c>
    </row>
    <row r="58" spans="4:8" ht="15.75" x14ac:dyDescent="0.25">
      <c r="D58" s="768">
        <v>45</v>
      </c>
      <c r="E58" s="769" t="s">
        <v>349</v>
      </c>
      <c r="F58" s="770">
        <v>179.24528301886792</v>
      </c>
      <c r="G58" s="771">
        <v>213.35992023928216</v>
      </c>
      <c r="H58" s="772">
        <f t="shared" si="0"/>
        <v>0.1903237655454689</v>
      </c>
    </row>
    <row r="59" spans="4:8" ht="15.75" x14ac:dyDescent="0.25">
      <c r="D59" s="808">
        <v>46</v>
      </c>
      <c r="E59" s="809" t="s">
        <v>350</v>
      </c>
      <c r="F59" s="810">
        <v>164.21052631578948</v>
      </c>
      <c r="G59" s="811">
        <v>163.9344262295082</v>
      </c>
      <c r="H59" s="812">
        <f t="shared" si="0"/>
        <v>-1.6813787305590465E-3</v>
      </c>
    </row>
    <row r="60" spans="4:8" ht="15.75" x14ac:dyDescent="0.25">
      <c r="D60" s="768">
        <v>47</v>
      </c>
      <c r="E60" s="769" t="s">
        <v>351</v>
      </c>
      <c r="F60" s="770">
        <v>188.01410105757932</v>
      </c>
      <c r="G60" s="771">
        <v>214.63414634146341</v>
      </c>
      <c r="H60" s="772">
        <f t="shared" si="0"/>
        <v>0.14158536585365847</v>
      </c>
    </row>
    <row r="61" spans="4:8" ht="15.75" x14ac:dyDescent="0.25">
      <c r="D61" s="808">
        <v>48</v>
      </c>
      <c r="E61" s="809" t="s">
        <v>352</v>
      </c>
      <c r="F61" s="810">
        <v>384.95971351835271</v>
      </c>
      <c r="G61" s="811">
        <v>214.38450899031812</v>
      </c>
      <c r="H61" s="812">
        <f t="shared" si="0"/>
        <v>-0.44309884525073173</v>
      </c>
    </row>
    <row r="62" spans="4:8" ht="15.75" x14ac:dyDescent="0.25">
      <c r="D62" s="768">
        <v>49</v>
      </c>
      <c r="E62" s="769" t="s">
        <v>353</v>
      </c>
      <c r="F62" s="770">
        <v>107.13278827177896</v>
      </c>
      <c r="G62" s="771">
        <v>87.32534930139721</v>
      </c>
      <c r="H62" s="772">
        <f t="shared" si="0"/>
        <v>-0.18488680533669494</v>
      </c>
    </row>
    <row r="63" spans="4:8" ht="15.75" x14ac:dyDescent="0.25">
      <c r="D63" s="808">
        <v>50</v>
      </c>
      <c r="E63" s="809" t="s">
        <v>354</v>
      </c>
      <c r="F63" s="810">
        <v>606.39470782800436</v>
      </c>
      <c r="G63" s="811">
        <v>482.9308909242298</v>
      </c>
      <c r="H63" s="812">
        <f t="shared" si="0"/>
        <v>-0.20360305805767914</v>
      </c>
    </row>
    <row r="64" spans="4:8" ht="15.75" x14ac:dyDescent="0.25">
      <c r="D64" s="768">
        <v>51</v>
      </c>
      <c r="E64" s="769" t="s">
        <v>375</v>
      </c>
      <c r="F64" s="770">
        <v>158.20698747528016</v>
      </c>
      <c r="G64" s="771">
        <v>108.75787063537493</v>
      </c>
      <c r="H64" s="772">
        <f t="shared" si="0"/>
        <v>-0.31255962602556764</v>
      </c>
    </row>
    <row r="65" spans="2:13" ht="16.5" thickBot="1" x14ac:dyDescent="0.3">
      <c r="D65" s="813">
        <v>52</v>
      </c>
      <c r="E65" s="814" t="s">
        <v>356</v>
      </c>
      <c r="F65" s="815">
        <v>203.63868496648578</v>
      </c>
      <c r="G65" s="816">
        <v>189.81415803660093</v>
      </c>
      <c r="H65" s="817">
        <f t="shared" si="0"/>
        <v>-6.7887528011487855E-2</v>
      </c>
    </row>
    <row r="66" spans="2:13" ht="27" customHeight="1" thickBot="1" x14ac:dyDescent="0.3">
      <c r="D66" s="1106" t="s">
        <v>411</v>
      </c>
      <c r="E66" s="1107"/>
      <c r="F66" s="797">
        <v>249.13947866537359</v>
      </c>
      <c r="G66" s="798">
        <v>243.43466780846356</v>
      </c>
      <c r="H66" s="799">
        <f t="shared" si="0"/>
        <v>-2.2898060505987992E-2</v>
      </c>
    </row>
    <row r="67" spans="2:13" ht="15" customHeight="1" x14ac:dyDescent="0.25">
      <c r="C67" s="123"/>
      <c r="D67" s="1112" t="s">
        <v>412</v>
      </c>
      <c r="E67" s="1112"/>
      <c r="F67" s="1112"/>
      <c r="G67"/>
      <c r="H67"/>
    </row>
    <row r="68" spans="2:13" ht="18.75" x14ac:dyDescent="0.25">
      <c r="C68" s="123"/>
      <c r="D68" s="773" t="s">
        <v>413</v>
      </c>
      <c r="E68" s="773"/>
      <c r="F68" s="774"/>
      <c r="G68"/>
      <c r="H68"/>
    </row>
    <row r="69" spans="2:13" ht="15.75" x14ac:dyDescent="0.25">
      <c r="C69" s="123"/>
      <c r="D69"/>
      <c r="E69"/>
      <c r="F69"/>
      <c r="G69"/>
      <c r="H69"/>
    </row>
    <row r="70" spans="2:13" x14ac:dyDescent="0.25">
      <c r="D70"/>
      <c r="E70"/>
      <c r="F70"/>
      <c r="G70"/>
      <c r="H70"/>
    </row>
    <row r="71" spans="2:13" ht="15.75" x14ac:dyDescent="0.25">
      <c r="B71" s="124"/>
      <c r="C71" s="124"/>
      <c r="D71"/>
      <c r="E71"/>
      <c r="F71"/>
      <c r="G71"/>
      <c r="H71"/>
      <c r="I71" s="124"/>
      <c r="J71" s="124"/>
      <c r="K71" s="124"/>
      <c r="L71" s="124"/>
      <c r="M71" s="124"/>
    </row>
    <row r="72" spans="2:13" ht="15.75" customHeight="1" x14ac:dyDescent="0.25">
      <c r="B72" s="125"/>
      <c r="D72" s="1109" t="s">
        <v>451</v>
      </c>
      <c r="E72" s="1109"/>
      <c r="F72" s="1109"/>
      <c r="G72" s="1109"/>
      <c r="H72" s="1109"/>
    </row>
    <row r="73" spans="2:13" ht="31.5" customHeight="1" x14ac:dyDescent="0.25">
      <c r="B73" s="125"/>
      <c r="D73" s="1109"/>
      <c r="E73" s="1109"/>
      <c r="F73" s="1109"/>
      <c r="G73" s="1109"/>
      <c r="H73" s="1109"/>
    </row>
    <row r="74" spans="2:13" ht="4.5" customHeight="1" thickBot="1" x14ac:dyDescent="0.3">
      <c r="B74" s="129"/>
      <c r="D74" s="762"/>
      <c r="E74" s="762"/>
      <c r="F74" s="762"/>
      <c r="G74" s="762"/>
      <c r="H74" s="762"/>
    </row>
    <row r="75" spans="2:13" ht="32.25" thickBot="1" x14ac:dyDescent="0.3">
      <c r="B75" s="130"/>
      <c r="D75" s="1110" t="s">
        <v>365</v>
      </c>
      <c r="E75" s="1111"/>
      <c r="F75" s="794">
        <v>2009</v>
      </c>
      <c r="G75" s="795">
        <v>2010</v>
      </c>
      <c r="H75" s="800" t="s">
        <v>450</v>
      </c>
    </row>
    <row r="76" spans="2:13" ht="15.75" x14ac:dyDescent="0.25">
      <c r="B76" s="30"/>
      <c r="C76" s="30"/>
      <c r="D76" s="763">
        <v>1</v>
      </c>
      <c r="E76" s="764" t="s">
        <v>366</v>
      </c>
      <c r="F76" s="775">
        <v>330.60875930218373</v>
      </c>
      <c r="G76" s="776">
        <v>338.75640739915309</v>
      </c>
      <c r="H76" s="767">
        <f>(G76-F76)/F76</f>
        <v>2.4644380609172643E-2</v>
      </c>
      <c r="I76" s="5"/>
      <c r="J76" s="5"/>
      <c r="K76" s="5"/>
      <c r="L76" s="5"/>
      <c r="M76" s="5"/>
    </row>
    <row r="77" spans="2:13" ht="15.75" x14ac:dyDescent="0.25">
      <c r="B77" s="30"/>
      <c r="C77" s="30"/>
      <c r="D77" s="808">
        <v>2</v>
      </c>
      <c r="E77" s="809" t="s">
        <v>306</v>
      </c>
      <c r="F77" s="818">
        <v>281.14396509936984</v>
      </c>
      <c r="G77" s="819">
        <v>306.54515327257661</v>
      </c>
      <c r="H77" s="812">
        <f t="shared" ref="H77:H127" si="1">(G77-F77)/F77</f>
        <v>9.0349398622975141E-2</v>
      </c>
      <c r="I77" s="5"/>
      <c r="J77" s="5"/>
      <c r="K77" s="5"/>
      <c r="L77" s="5"/>
      <c r="M77" s="5"/>
    </row>
    <row r="78" spans="2:13" ht="15.75" x14ac:dyDescent="0.25">
      <c r="B78" s="30"/>
      <c r="C78" s="30"/>
      <c r="D78" s="768">
        <v>3</v>
      </c>
      <c r="E78" s="769" t="s">
        <v>367</v>
      </c>
      <c r="F78" s="777">
        <v>132.62599469496021</v>
      </c>
      <c r="G78" s="778">
        <v>199.31662870159454</v>
      </c>
      <c r="H78" s="772">
        <f t="shared" si="1"/>
        <v>0.50284738041002286</v>
      </c>
    </row>
    <row r="79" spans="2:13" ht="15.75" x14ac:dyDescent="0.25">
      <c r="B79" s="30"/>
      <c r="C79" s="30"/>
      <c r="D79" s="808">
        <v>4</v>
      </c>
      <c r="E79" s="809" t="s">
        <v>368</v>
      </c>
      <c r="F79" s="818">
        <v>206.00089565606808</v>
      </c>
      <c r="G79" s="819">
        <v>348.65293185419966</v>
      </c>
      <c r="H79" s="812">
        <f t="shared" si="1"/>
        <v>0.69248260180527788</v>
      </c>
    </row>
    <row r="80" spans="2:13" ht="15.75" x14ac:dyDescent="0.25">
      <c r="B80" s="30"/>
      <c r="C80" s="30"/>
      <c r="D80" s="768">
        <v>5</v>
      </c>
      <c r="E80" s="769" t="s">
        <v>309</v>
      </c>
      <c r="F80" s="777">
        <v>253.29200116577908</v>
      </c>
      <c r="G80" s="778">
        <v>226.82748365473128</v>
      </c>
      <c r="H80" s="772">
        <f t="shared" si="1"/>
        <v>-0.1044822473242131</v>
      </c>
    </row>
    <row r="81" spans="2:13" ht="15.75" x14ac:dyDescent="0.25">
      <c r="B81" s="30"/>
      <c r="C81" s="30"/>
      <c r="D81" s="808">
        <v>6</v>
      </c>
      <c r="E81" s="809" t="s">
        <v>310</v>
      </c>
      <c r="F81" s="818">
        <v>539.95970449966421</v>
      </c>
      <c r="G81" s="819">
        <v>432.35227013461099</v>
      </c>
      <c r="H81" s="812">
        <f t="shared" si="1"/>
        <v>-0.1992878977233386</v>
      </c>
      <c r="I81" s="33"/>
      <c r="J81" s="33"/>
      <c r="K81" s="33"/>
      <c r="L81" s="33"/>
      <c r="M81" s="33"/>
    </row>
    <row r="82" spans="2:13" ht="15.75" x14ac:dyDescent="0.25">
      <c r="B82" s="30"/>
      <c r="C82" s="30"/>
      <c r="D82" s="768">
        <v>7</v>
      </c>
      <c r="E82" s="769" t="s">
        <v>311</v>
      </c>
      <c r="F82" s="777">
        <v>184.96420047732695</v>
      </c>
      <c r="G82" s="778">
        <v>208.89126941617567</v>
      </c>
      <c r="H82" s="772">
        <f t="shared" si="1"/>
        <v>0.12936054045648535</v>
      </c>
    </row>
    <row r="83" spans="2:13" ht="15.75" x14ac:dyDescent="0.25">
      <c r="B83" s="30"/>
      <c r="C83" s="30"/>
      <c r="D83" s="808">
        <v>8</v>
      </c>
      <c r="E83" s="809" t="s">
        <v>312</v>
      </c>
      <c r="F83" s="818">
        <v>85.889570552147234</v>
      </c>
      <c r="G83" s="819">
        <v>179.64071856287424</v>
      </c>
      <c r="H83" s="812">
        <f t="shared" si="1"/>
        <v>1.0915312232677503</v>
      </c>
    </row>
    <row r="84" spans="2:13" ht="15.75" x14ac:dyDescent="0.25">
      <c r="B84" s="30"/>
      <c r="C84" s="30"/>
      <c r="D84" s="768">
        <v>9</v>
      </c>
      <c r="E84" s="769" t="s">
        <v>313</v>
      </c>
      <c r="F84" s="777">
        <v>245.96212183323769</v>
      </c>
      <c r="G84" s="778">
        <v>257.34650493935226</v>
      </c>
      <c r="H84" s="772">
        <f t="shared" si="1"/>
        <v>4.6285106915093133E-2</v>
      </c>
    </row>
    <row r="85" spans="2:13" ht="15.75" x14ac:dyDescent="0.25">
      <c r="B85" s="30"/>
      <c r="C85" s="30"/>
      <c r="D85" s="808">
        <v>10</v>
      </c>
      <c r="E85" s="809" t="s">
        <v>314</v>
      </c>
      <c r="F85" s="818">
        <v>431.37254901960785</v>
      </c>
      <c r="G85" s="819">
        <v>217.20969089390141</v>
      </c>
      <c r="H85" s="812">
        <f t="shared" si="1"/>
        <v>-0.49646844383686489</v>
      </c>
    </row>
    <row r="86" spans="2:13" ht="15.75" x14ac:dyDescent="0.25">
      <c r="B86" s="30"/>
      <c r="C86" s="30"/>
      <c r="D86" s="768">
        <v>11</v>
      </c>
      <c r="E86" s="769" t="s">
        <v>315</v>
      </c>
      <c r="F86" s="777">
        <v>235.03077783995522</v>
      </c>
      <c r="G86" s="778">
        <v>181.66455428812844</v>
      </c>
      <c r="H86" s="772">
        <f t="shared" si="1"/>
        <v>-0.22706057496932014</v>
      </c>
    </row>
    <row r="87" spans="2:13" ht="15.75" x14ac:dyDescent="0.25">
      <c r="B87" s="30"/>
      <c r="C87" s="30"/>
      <c r="D87" s="808">
        <v>12</v>
      </c>
      <c r="E87" s="809" t="s">
        <v>316</v>
      </c>
      <c r="F87" s="818">
        <v>436.36363636363637</v>
      </c>
      <c r="G87" s="819">
        <v>272.87319422150881</v>
      </c>
      <c r="H87" s="812">
        <f t="shared" si="1"/>
        <v>-0.37466559657570897</v>
      </c>
    </row>
    <row r="88" spans="2:13" ht="15.75" x14ac:dyDescent="0.25">
      <c r="B88" s="30"/>
      <c r="C88" s="30"/>
      <c r="D88" s="768">
        <v>13</v>
      </c>
      <c r="E88" s="769" t="s">
        <v>317</v>
      </c>
      <c r="F88" s="777">
        <v>370.25464771129509</v>
      </c>
      <c r="G88" s="778">
        <v>307.55964357574015</v>
      </c>
      <c r="H88" s="772">
        <f t="shared" si="1"/>
        <v>-0.16932941834248405</v>
      </c>
    </row>
    <row r="89" spans="2:13" ht="15.75" x14ac:dyDescent="0.25">
      <c r="B89" s="30"/>
      <c r="C89" s="30"/>
      <c r="D89" s="808">
        <v>14</v>
      </c>
      <c r="E89" s="809" t="s">
        <v>318</v>
      </c>
      <c r="F89" s="818">
        <v>341.23222748815164</v>
      </c>
      <c r="G89" s="819">
        <v>389.31297709923666</v>
      </c>
      <c r="H89" s="812">
        <f t="shared" si="1"/>
        <v>0.14090330788804084</v>
      </c>
    </row>
    <row r="90" spans="2:13" ht="15.75" x14ac:dyDescent="0.25">
      <c r="B90" s="30"/>
      <c r="C90" s="30"/>
      <c r="D90" s="768">
        <v>15</v>
      </c>
      <c r="E90" s="769" t="s">
        <v>369</v>
      </c>
      <c r="F90" s="777">
        <v>393.17925591882749</v>
      </c>
      <c r="G90" s="778">
        <v>315.28621268897791</v>
      </c>
      <c r="H90" s="772">
        <f t="shared" si="1"/>
        <v>-0.1981107651465995</v>
      </c>
      <c r="I90" s="33"/>
      <c r="J90" s="33"/>
      <c r="K90" s="33"/>
      <c r="L90" s="33"/>
      <c r="M90" s="33"/>
    </row>
    <row r="91" spans="2:13" ht="15.75" x14ac:dyDescent="0.25">
      <c r="B91" s="30"/>
      <c r="C91" s="30"/>
      <c r="D91" s="808">
        <v>16</v>
      </c>
      <c r="E91" s="809" t="s">
        <v>320</v>
      </c>
      <c r="F91" s="818">
        <v>261.84538653366582</v>
      </c>
      <c r="G91" s="819">
        <v>386.49972781709306</v>
      </c>
      <c r="H91" s="812">
        <f t="shared" si="1"/>
        <v>0.4760608652824222</v>
      </c>
    </row>
    <row r="92" spans="2:13" ht="15.75" x14ac:dyDescent="0.25">
      <c r="B92" s="30"/>
      <c r="C92" s="30"/>
      <c r="D92" s="768">
        <v>17</v>
      </c>
      <c r="E92" s="769" t="s">
        <v>321</v>
      </c>
      <c r="F92" s="777">
        <v>127.09030100334448</v>
      </c>
      <c r="G92" s="778">
        <v>203.61990950226243</v>
      </c>
      <c r="H92" s="772">
        <f t="shared" si="1"/>
        <v>0.60216718266253866</v>
      </c>
    </row>
    <row r="93" spans="2:13" ht="15.75" x14ac:dyDescent="0.25">
      <c r="B93" s="30"/>
      <c r="C93" s="30"/>
      <c r="D93" s="808">
        <v>18</v>
      </c>
      <c r="E93" s="809" t="s">
        <v>322</v>
      </c>
      <c r="F93" s="818">
        <v>491.27343244990305</v>
      </c>
      <c r="G93" s="819">
        <v>559.96035678889984</v>
      </c>
      <c r="H93" s="812">
        <f t="shared" si="1"/>
        <v>0.13981404204266845</v>
      </c>
    </row>
    <row r="94" spans="2:13" ht="15.75" x14ac:dyDescent="0.25">
      <c r="B94" s="890"/>
      <c r="C94" s="30"/>
      <c r="D94" s="768">
        <v>19</v>
      </c>
      <c r="E94" s="769" t="s">
        <v>370</v>
      </c>
      <c r="F94" s="777">
        <v>287.30107871408734</v>
      </c>
      <c r="G94" s="778">
        <v>220.23867274667703</v>
      </c>
      <c r="H94" s="772">
        <f t="shared" si="1"/>
        <v>-0.23342204723898247</v>
      </c>
    </row>
    <row r="95" spans="2:13" ht="15" customHeight="1" x14ac:dyDescent="0.25">
      <c r="B95" s="892"/>
      <c r="C95" s="30"/>
      <c r="D95" s="808">
        <v>20</v>
      </c>
      <c r="E95" s="809" t="s">
        <v>324</v>
      </c>
      <c r="F95" s="818">
        <v>409.42928039702235</v>
      </c>
      <c r="G95" s="819">
        <v>211.77685950413223</v>
      </c>
      <c r="H95" s="812">
        <f t="shared" si="1"/>
        <v>-0.48275106436263465</v>
      </c>
    </row>
    <row r="96" spans="2:13" ht="15.75" x14ac:dyDescent="0.25">
      <c r="B96" s="892"/>
      <c r="C96" s="30"/>
      <c r="D96" s="768">
        <v>21</v>
      </c>
      <c r="E96" s="769" t="s">
        <v>325</v>
      </c>
      <c r="F96" s="777">
        <v>395.93010395930105</v>
      </c>
      <c r="G96" s="778">
        <v>376.36468109557558</v>
      </c>
      <c r="H96" s="772">
        <f t="shared" si="1"/>
        <v>-4.941635573569992E-2</v>
      </c>
      <c r="I96" s="33"/>
      <c r="J96" s="33"/>
      <c r="K96" s="33"/>
      <c r="L96" s="33"/>
      <c r="M96" s="33"/>
    </row>
    <row r="97" spans="2:8" ht="15.75" x14ac:dyDescent="0.25">
      <c r="B97" s="34"/>
      <c r="C97" s="34"/>
      <c r="D97" s="808">
        <v>22</v>
      </c>
      <c r="E97" s="809" t="s">
        <v>326</v>
      </c>
      <c r="F97" s="818">
        <v>0</v>
      </c>
      <c r="G97" s="819">
        <v>33.557046979865774</v>
      </c>
      <c r="H97" s="820" t="s">
        <v>99</v>
      </c>
    </row>
    <row r="98" spans="2:8" ht="15.75" x14ac:dyDescent="0.25">
      <c r="D98" s="768">
        <v>23</v>
      </c>
      <c r="E98" s="769" t="s">
        <v>327</v>
      </c>
      <c r="F98" s="777">
        <v>127.25837165017882</v>
      </c>
      <c r="G98" s="778">
        <v>175.85290768776619</v>
      </c>
      <c r="H98" s="772">
        <f t="shared" si="1"/>
        <v>0.381857283001932</v>
      </c>
    </row>
    <row r="99" spans="2:8" ht="15.75" x14ac:dyDescent="0.25">
      <c r="D99" s="808">
        <v>24</v>
      </c>
      <c r="E99" s="809" t="s">
        <v>328</v>
      </c>
      <c r="F99" s="818">
        <v>183.05136999499018</v>
      </c>
      <c r="G99" s="819">
        <v>198.87449195817555</v>
      </c>
      <c r="H99" s="812">
        <f t="shared" si="1"/>
        <v>8.6440882488988888E-2</v>
      </c>
    </row>
    <row r="100" spans="2:8" ht="15.75" x14ac:dyDescent="0.25">
      <c r="D100" s="768">
        <v>25</v>
      </c>
      <c r="E100" s="769" t="s">
        <v>371</v>
      </c>
      <c r="F100" s="777">
        <v>289.77378949336327</v>
      </c>
      <c r="G100" s="778">
        <v>323.19694316191692</v>
      </c>
      <c r="H100" s="772">
        <f t="shared" si="1"/>
        <v>0.11534222514393128</v>
      </c>
    </row>
    <row r="101" spans="2:8" ht="15.75" x14ac:dyDescent="0.25">
      <c r="B101" s="893" t="s">
        <v>40</v>
      </c>
      <c r="D101" s="808">
        <v>26</v>
      </c>
      <c r="E101" s="809" t="s">
        <v>330</v>
      </c>
      <c r="F101" s="818">
        <v>473.30097087378641</v>
      </c>
      <c r="G101" s="819">
        <v>221.82468694096602</v>
      </c>
      <c r="H101" s="812">
        <f t="shared" si="1"/>
        <v>-0.53132425118113846</v>
      </c>
    </row>
    <row r="102" spans="2:8" ht="15.75" x14ac:dyDescent="0.25">
      <c r="B102" s="896" t="s">
        <v>146</v>
      </c>
      <c r="D102" s="768">
        <v>27</v>
      </c>
      <c r="E102" s="769" t="s">
        <v>331</v>
      </c>
      <c r="F102" s="777">
        <v>91.954022988505741</v>
      </c>
      <c r="G102" s="778">
        <v>74.574691214169192</v>
      </c>
      <c r="H102" s="772">
        <f t="shared" si="1"/>
        <v>-0.18900023304590999</v>
      </c>
    </row>
    <row r="103" spans="2:8" ht="15.75" x14ac:dyDescent="0.25">
      <c r="B103" s="896" t="s">
        <v>82</v>
      </c>
      <c r="D103" s="808">
        <v>28</v>
      </c>
      <c r="E103" s="809" t="s">
        <v>332</v>
      </c>
      <c r="F103" s="818">
        <v>179.98779743746186</v>
      </c>
      <c r="G103" s="819">
        <v>195.55317439057058</v>
      </c>
      <c r="H103" s="812">
        <f t="shared" si="1"/>
        <v>8.648017907167857E-2</v>
      </c>
    </row>
    <row r="104" spans="2:8" ht="15.75" customHeight="1" x14ac:dyDescent="0.25">
      <c r="D104" s="768">
        <v>29</v>
      </c>
      <c r="E104" s="769" t="s">
        <v>409</v>
      </c>
      <c r="F104" s="777">
        <v>383.66100400839855</v>
      </c>
      <c r="G104" s="778">
        <v>488.47609219126247</v>
      </c>
      <c r="H104" s="772">
        <f t="shared" si="1"/>
        <v>0.27319713780598209</v>
      </c>
    </row>
    <row r="105" spans="2:8" ht="15.75" x14ac:dyDescent="0.25">
      <c r="D105" s="808">
        <v>30</v>
      </c>
      <c r="E105" s="809" t="s">
        <v>334</v>
      </c>
      <c r="F105" s="818">
        <v>237.85926660059465</v>
      </c>
      <c r="G105" s="819">
        <v>285.5588795213489</v>
      </c>
      <c r="H105" s="812">
        <f t="shared" si="1"/>
        <v>0.20053712265433765</v>
      </c>
    </row>
    <row r="106" spans="2:8" ht="15.75" x14ac:dyDescent="0.25">
      <c r="D106" s="768">
        <v>31</v>
      </c>
      <c r="E106" s="769" t="s">
        <v>335</v>
      </c>
      <c r="F106" s="777">
        <v>549.08485856905156</v>
      </c>
      <c r="G106" s="778">
        <v>290.16277423920735</v>
      </c>
      <c r="H106" s="772">
        <f t="shared" si="1"/>
        <v>-0.47155203843101934</v>
      </c>
    </row>
    <row r="107" spans="2:8" ht="15.75" x14ac:dyDescent="0.25">
      <c r="D107" s="808">
        <v>32</v>
      </c>
      <c r="E107" s="809" t="s">
        <v>336</v>
      </c>
      <c r="F107" s="818">
        <v>252.96850800206505</v>
      </c>
      <c r="G107" s="819">
        <v>310.95087877422264</v>
      </c>
      <c r="H107" s="812">
        <f t="shared" si="1"/>
        <v>0.22920786160340664</v>
      </c>
    </row>
    <row r="108" spans="2:8" ht="15.75" x14ac:dyDescent="0.25">
      <c r="D108" s="768">
        <v>33</v>
      </c>
      <c r="E108" s="769" t="s">
        <v>372</v>
      </c>
      <c r="F108" s="777">
        <v>171.79189337898148</v>
      </c>
      <c r="G108" s="778">
        <v>180.87855297157623</v>
      </c>
      <c r="H108" s="772">
        <f t="shared" si="1"/>
        <v>5.2893413151627114E-2</v>
      </c>
    </row>
    <row r="109" spans="2:8" ht="15.75" x14ac:dyDescent="0.25">
      <c r="D109" s="808">
        <v>34</v>
      </c>
      <c r="E109" s="809" t="s">
        <v>338</v>
      </c>
      <c r="F109" s="818">
        <v>174.88076311605724</v>
      </c>
      <c r="G109" s="819">
        <v>488.77146631439894</v>
      </c>
      <c r="H109" s="812">
        <f t="shared" si="1"/>
        <v>1.7948841119250631</v>
      </c>
    </row>
    <row r="110" spans="2:8" ht="15.75" x14ac:dyDescent="0.25">
      <c r="D110" s="768">
        <v>35</v>
      </c>
      <c r="E110" s="769" t="s">
        <v>339</v>
      </c>
      <c r="F110" s="777">
        <v>315.82098488250261</v>
      </c>
      <c r="G110" s="778">
        <v>271.72432579678559</v>
      </c>
      <c r="H110" s="772">
        <f t="shared" si="1"/>
        <v>-0.13962548784439593</v>
      </c>
    </row>
    <row r="111" spans="2:8" ht="15.75" x14ac:dyDescent="0.25">
      <c r="D111" s="808">
        <v>36</v>
      </c>
      <c r="E111" s="809" t="s">
        <v>373</v>
      </c>
      <c r="F111" s="818">
        <v>382.5136612021858</v>
      </c>
      <c r="G111" s="819">
        <v>390.2439024390244</v>
      </c>
      <c r="H111" s="812">
        <f t="shared" si="1"/>
        <v>2.020905923344947E-2</v>
      </c>
    </row>
    <row r="112" spans="2:8" ht="15.75" x14ac:dyDescent="0.25">
      <c r="D112" s="768">
        <v>37</v>
      </c>
      <c r="E112" s="769" t="s">
        <v>341</v>
      </c>
      <c r="F112" s="777">
        <v>471.75662703979918</v>
      </c>
      <c r="G112" s="778">
        <v>466.25972798925881</v>
      </c>
      <c r="H112" s="772">
        <f t="shared" si="1"/>
        <v>-1.1651980566828665E-2</v>
      </c>
    </row>
    <row r="113" spans="2:13" ht="15.75" x14ac:dyDescent="0.25">
      <c r="D113" s="808">
        <v>38</v>
      </c>
      <c r="E113" s="809" t="s">
        <v>342</v>
      </c>
      <c r="F113" s="818">
        <v>154.83870967741936</v>
      </c>
      <c r="G113" s="819">
        <v>157.14519561302995</v>
      </c>
      <c r="H113" s="812">
        <f t="shared" si="1"/>
        <v>1.4896055000818429E-2</v>
      </c>
    </row>
    <row r="114" spans="2:13" ht="15.75" x14ac:dyDescent="0.25">
      <c r="D114" s="768">
        <v>39</v>
      </c>
      <c r="E114" s="769" t="s">
        <v>343</v>
      </c>
      <c r="F114" s="777">
        <v>369.64980544747084</v>
      </c>
      <c r="G114" s="778">
        <v>803.27868852459017</v>
      </c>
      <c r="H114" s="772">
        <f t="shared" si="1"/>
        <v>1.1730802415875754</v>
      </c>
    </row>
    <row r="115" spans="2:13" ht="15.75" x14ac:dyDescent="0.25">
      <c r="D115" s="808">
        <v>40</v>
      </c>
      <c r="E115" s="809" t="s">
        <v>344</v>
      </c>
      <c r="F115" s="818">
        <v>188.67924528301887</v>
      </c>
      <c r="G115" s="819">
        <v>362.81179138321994</v>
      </c>
      <c r="H115" s="812">
        <f t="shared" si="1"/>
        <v>0.92290249433106564</v>
      </c>
    </row>
    <row r="116" spans="2:13" ht="15.75" x14ac:dyDescent="0.25">
      <c r="D116" s="768">
        <v>41</v>
      </c>
      <c r="E116" s="769" t="s">
        <v>345</v>
      </c>
      <c r="F116" s="777">
        <v>366.37028071318838</v>
      </c>
      <c r="G116" s="778">
        <v>376.10619469026551</v>
      </c>
      <c r="H116" s="772">
        <f t="shared" si="1"/>
        <v>2.6573973080253353E-2</v>
      </c>
    </row>
    <row r="117" spans="2:13" ht="15.75" x14ac:dyDescent="0.25">
      <c r="D117" s="808">
        <v>42</v>
      </c>
      <c r="E117" s="809" t="s">
        <v>346</v>
      </c>
      <c r="F117" s="818">
        <v>338.01747056589443</v>
      </c>
      <c r="G117" s="819">
        <v>319.33356473446719</v>
      </c>
      <c r="H117" s="812">
        <f t="shared" si="1"/>
        <v>-5.5274970847357212E-2</v>
      </c>
    </row>
    <row r="118" spans="2:13" ht="15.75" x14ac:dyDescent="0.25">
      <c r="C118" s="123"/>
      <c r="D118" s="768">
        <v>43</v>
      </c>
      <c r="E118" s="769" t="s">
        <v>374</v>
      </c>
      <c r="F118" s="777">
        <v>348.65293185419966</v>
      </c>
      <c r="G118" s="778">
        <v>132.36267372600926</v>
      </c>
      <c r="H118" s="772">
        <f t="shared" si="1"/>
        <v>-0.62035978581312801</v>
      </c>
    </row>
    <row r="119" spans="2:13" ht="15" customHeight="1" x14ac:dyDescent="0.25">
      <c r="C119" s="123"/>
      <c r="D119" s="808">
        <v>44</v>
      </c>
      <c r="E119" s="809" t="s">
        <v>348</v>
      </c>
      <c r="F119" s="818">
        <v>269.8028363887928</v>
      </c>
      <c r="G119" s="819">
        <v>252.39338555265448</v>
      </c>
      <c r="H119" s="812">
        <f t="shared" si="1"/>
        <v>-6.4526567137533186E-2</v>
      </c>
    </row>
    <row r="120" spans="2:13" ht="15.75" x14ac:dyDescent="0.25">
      <c r="C120" s="123"/>
      <c r="D120" s="768">
        <v>45</v>
      </c>
      <c r="E120" s="769" t="s">
        <v>349</v>
      </c>
      <c r="F120" s="777">
        <v>313.67924528301887</v>
      </c>
      <c r="G120" s="778">
        <v>378.86340977068795</v>
      </c>
      <c r="H120" s="772">
        <f t="shared" si="1"/>
        <v>0.20780515596068938</v>
      </c>
    </row>
    <row r="121" spans="2:13" ht="15.75" x14ac:dyDescent="0.25">
      <c r="D121" s="808">
        <v>46</v>
      </c>
      <c r="E121" s="809" t="s">
        <v>350</v>
      </c>
      <c r="F121" s="818">
        <v>218.94736842105263</v>
      </c>
      <c r="G121" s="819">
        <v>272.06138821067316</v>
      </c>
      <c r="H121" s="812">
        <f t="shared" si="1"/>
        <v>0.24258807115451683</v>
      </c>
    </row>
    <row r="122" spans="2:13" ht="15.75" x14ac:dyDescent="0.25">
      <c r="B122" s="131"/>
      <c r="C122" s="131"/>
      <c r="D122" s="768">
        <v>47</v>
      </c>
      <c r="E122" s="769" t="s">
        <v>351</v>
      </c>
      <c r="F122" s="777">
        <v>211.51586368977672</v>
      </c>
      <c r="G122" s="778">
        <v>351.21951219512198</v>
      </c>
      <c r="H122" s="772">
        <f t="shared" si="1"/>
        <v>0.66048780487804903</v>
      </c>
      <c r="I122" s="131"/>
      <c r="J122" s="131"/>
      <c r="K122" s="131"/>
      <c r="L122" s="131"/>
      <c r="M122" s="131"/>
    </row>
    <row r="123" spans="2:13" ht="15.75" x14ac:dyDescent="0.25">
      <c r="B123" s="131"/>
      <c r="C123" s="131"/>
      <c r="D123" s="808">
        <v>48</v>
      </c>
      <c r="E123" s="809" t="s">
        <v>352</v>
      </c>
      <c r="F123" s="818">
        <v>626.67860340196955</v>
      </c>
      <c r="G123" s="819">
        <v>380.35961272475794</v>
      </c>
      <c r="H123" s="812">
        <f t="shared" si="1"/>
        <v>-0.39305473226635051</v>
      </c>
    </row>
    <row r="124" spans="2:13" ht="15.75" x14ac:dyDescent="0.25">
      <c r="B124" s="132"/>
      <c r="D124" s="768">
        <v>49</v>
      </c>
      <c r="E124" s="769" t="s">
        <v>353</v>
      </c>
      <c r="F124" s="777">
        <v>152.2413307020017</v>
      </c>
      <c r="G124" s="778">
        <v>144.71057884231536</v>
      </c>
      <c r="H124" s="772">
        <f t="shared" si="1"/>
        <v>-4.9465883048717539E-2</v>
      </c>
    </row>
    <row r="125" spans="2:13" ht="15.75" x14ac:dyDescent="0.25">
      <c r="B125" s="128"/>
      <c r="D125" s="808">
        <v>50</v>
      </c>
      <c r="E125" s="809" t="s">
        <v>354</v>
      </c>
      <c r="F125" s="818">
        <v>937.15545755237042</v>
      </c>
      <c r="G125" s="819">
        <v>840.9658617818485</v>
      </c>
      <c r="H125" s="812">
        <f t="shared" si="1"/>
        <v>-0.1026399568986628</v>
      </c>
    </row>
    <row r="126" spans="2:13" ht="15.75" x14ac:dyDescent="0.25">
      <c r="B126" s="29"/>
      <c r="C126" s="29"/>
      <c r="D126" s="768">
        <v>51</v>
      </c>
      <c r="E126" s="769" t="s">
        <v>375</v>
      </c>
      <c r="F126" s="777">
        <v>237.31048121292025</v>
      </c>
      <c r="G126" s="778">
        <v>125.93016599885517</v>
      </c>
      <c r="H126" s="772">
        <f t="shared" si="1"/>
        <v>-0.46934427272149087</v>
      </c>
      <c r="I126" s="5"/>
      <c r="J126" s="5"/>
      <c r="K126" s="5"/>
      <c r="L126" s="5"/>
      <c r="M126" s="5"/>
    </row>
    <row r="127" spans="2:13" ht="16.5" thickBot="1" x14ac:dyDescent="0.3">
      <c r="B127" s="29"/>
      <c r="C127" s="29"/>
      <c r="D127" s="813">
        <v>52</v>
      </c>
      <c r="E127" s="814" t="s">
        <v>356</v>
      </c>
      <c r="F127" s="821">
        <v>290.13724864347273</v>
      </c>
      <c r="G127" s="822">
        <v>267.83940984536815</v>
      </c>
      <c r="H127" s="817">
        <f t="shared" si="1"/>
        <v>-7.6852727122620063E-2</v>
      </c>
      <c r="I127" s="5"/>
      <c r="J127" s="5"/>
      <c r="K127" s="5"/>
      <c r="L127" s="5"/>
      <c r="M127" s="5"/>
    </row>
    <row r="128" spans="2:13" ht="27" customHeight="1" thickBot="1" x14ac:dyDescent="0.3">
      <c r="B128" s="29"/>
      <c r="C128" s="30"/>
      <c r="D128" s="1106" t="s">
        <v>411</v>
      </c>
      <c r="E128" s="1107"/>
      <c r="F128" s="801">
        <v>372.04205321508664</v>
      </c>
      <c r="G128" s="802">
        <v>363.51958895311498</v>
      </c>
      <c r="H128" s="799">
        <f>(G128-F128)/F128</f>
        <v>-2.2907260586062343E-2</v>
      </c>
      <c r="I128" s="133"/>
      <c r="J128" s="133"/>
      <c r="K128" s="133"/>
      <c r="L128" s="133"/>
      <c r="M128" s="133"/>
    </row>
    <row r="129" spans="2:13" ht="15.75" customHeight="1" x14ac:dyDescent="0.25">
      <c r="B129" s="29"/>
      <c r="C129" s="30"/>
      <c r="D129" s="1113" t="s">
        <v>412</v>
      </c>
      <c r="E129" s="1113"/>
      <c r="F129" s="1113"/>
      <c r="G129"/>
      <c r="H129"/>
      <c r="I129" s="133"/>
      <c r="J129" s="133"/>
      <c r="K129" s="133"/>
      <c r="L129" s="133"/>
      <c r="M129" s="133"/>
    </row>
    <row r="130" spans="2:13" ht="15.75" x14ac:dyDescent="0.25">
      <c r="B130" s="29"/>
      <c r="C130" s="30"/>
      <c r="D130" s="1114" t="s">
        <v>413</v>
      </c>
      <c r="E130" s="1114"/>
      <c r="F130" s="1114"/>
      <c r="G130"/>
      <c r="H130"/>
      <c r="I130" s="133"/>
      <c r="J130" s="133"/>
      <c r="K130" s="133"/>
      <c r="L130" s="133"/>
      <c r="M130" s="133"/>
    </row>
    <row r="131" spans="2:13" ht="15.75" x14ac:dyDescent="0.25">
      <c r="B131" s="29"/>
      <c r="C131" s="30"/>
      <c r="D131"/>
      <c r="E131"/>
      <c r="F131"/>
      <c r="G131"/>
      <c r="H131"/>
      <c r="I131" s="38"/>
      <c r="J131" s="38"/>
      <c r="K131" s="38"/>
      <c r="L131" s="38"/>
      <c r="M131" s="38"/>
    </row>
    <row r="132" spans="2:13" ht="16.5" customHeight="1" x14ac:dyDescent="0.25">
      <c r="B132" s="29"/>
      <c r="C132" s="30"/>
      <c r="D132"/>
      <c r="E132"/>
      <c r="F132"/>
      <c r="G132"/>
      <c r="H132"/>
      <c r="I132" s="133"/>
      <c r="J132" s="133"/>
      <c r="K132" s="133"/>
      <c r="L132" s="133"/>
      <c r="M132" s="133"/>
    </row>
    <row r="133" spans="2:13" ht="15.75" customHeight="1" x14ac:dyDescent="0.25">
      <c r="B133" s="29"/>
      <c r="C133" s="30"/>
      <c r="D133" s="1109" t="s">
        <v>452</v>
      </c>
      <c r="E133" s="1109"/>
      <c r="F133" s="1109"/>
      <c r="G133" s="1109"/>
      <c r="H133" s="1109"/>
      <c r="I133" s="133"/>
      <c r="J133" s="133"/>
      <c r="K133" s="133"/>
      <c r="L133" s="133"/>
      <c r="M133" s="133"/>
    </row>
    <row r="134" spans="2:13" ht="33.75" customHeight="1" x14ac:dyDescent="0.25">
      <c r="B134" s="29"/>
      <c r="C134" s="30"/>
      <c r="D134" s="1109"/>
      <c r="E134" s="1109"/>
      <c r="F134" s="1109"/>
      <c r="G134" s="1109"/>
      <c r="H134" s="1109"/>
      <c r="I134" s="133"/>
      <c r="J134" s="133"/>
      <c r="K134" s="133"/>
      <c r="L134" s="133"/>
      <c r="M134" s="133"/>
    </row>
    <row r="135" spans="2:13" ht="5.25" customHeight="1" thickBot="1" x14ac:dyDescent="0.3">
      <c r="B135" s="29"/>
      <c r="C135" s="30"/>
      <c r="D135" s="762"/>
      <c r="E135" s="762"/>
      <c r="F135" s="762"/>
      <c r="G135" s="762"/>
      <c r="H135" s="762"/>
      <c r="I135" s="133"/>
      <c r="J135" s="133"/>
      <c r="K135" s="133"/>
      <c r="L135" s="133"/>
      <c r="M135" s="133"/>
    </row>
    <row r="136" spans="2:13" ht="32.25" thickBot="1" x14ac:dyDescent="0.3">
      <c r="B136" s="29"/>
      <c r="C136" s="30"/>
      <c r="D136" s="1110" t="s">
        <v>365</v>
      </c>
      <c r="E136" s="1111"/>
      <c r="F136" s="794">
        <v>2009</v>
      </c>
      <c r="G136" s="795">
        <v>2010</v>
      </c>
      <c r="H136" s="800" t="s">
        <v>450</v>
      </c>
      <c r="I136" s="133"/>
      <c r="J136" s="133"/>
      <c r="K136" s="133"/>
      <c r="L136" s="133"/>
      <c r="M136" s="133"/>
    </row>
    <row r="137" spans="2:13" ht="15.75" x14ac:dyDescent="0.25">
      <c r="B137" s="29"/>
      <c r="C137" s="30"/>
      <c r="D137" s="763">
        <v>1</v>
      </c>
      <c r="E137" s="764" t="s">
        <v>366</v>
      </c>
      <c r="F137" s="780">
        <v>7.3197511284616326</v>
      </c>
      <c r="G137" s="776">
        <v>10.028972587474927</v>
      </c>
      <c r="H137" s="767">
        <f>(G137-F137)/F137</f>
        <v>0.37012480499219957</v>
      </c>
      <c r="I137" s="133"/>
      <c r="J137" s="133"/>
      <c r="K137" s="133"/>
      <c r="L137" s="133"/>
      <c r="M137" s="133"/>
    </row>
    <row r="138" spans="2:13" ht="15.75" x14ac:dyDescent="0.25">
      <c r="B138" s="29"/>
      <c r="C138" s="30"/>
      <c r="D138" s="808">
        <v>2</v>
      </c>
      <c r="E138" s="809" t="s">
        <v>306</v>
      </c>
      <c r="F138" s="823">
        <v>14.54192922927775</v>
      </c>
      <c r="G138" s="819">
        <v>8.2850041425020713</v>
      </c>
      <c r="H138" s="812">
        <f t="shared" ref="H138:H189" si="2">(G138-F138)/F138</f>
        <v>-0.43026788180060754</v>
      </c>
      <c r="I138" s="133"/>
      <c r="J138" s="133"/>
      <c r="K138" s="133"/>
      <c r="L138" s="133"/>
      <c r="M138" s="133"/>
    </row>
    <row r="139" spans="2:13" ht="16.5" customHeight="1" x14ac:dyDescent="0.25">
      <c r="B139" s="29"/>
      <c r="C139" s="30"/>
      <c r="D139" s="768">
        <v>3</v>
      </c>
      <c r="E139" s="769" t="s">
        <v>367</v>
      </c>
      <c r="F139" s="781">
        <v>19.893899204244033</v>
      </c>
      <c r="G139" s="778">
        <v>22.779043280182233</v>
      </c>
      <c r="H139" s="772">
        <f t="shared" si="2"/>
        <v>0.14502657555049353</v>
      </c>
      <c r="I139" s="38"/>
      <c r="J139" s="38"/>
      <c r="K139" s="38"/>
      <c r="L139" s="38"/>
      <c r="M139" s="38"/>
    </row>
    <row r="140" spans="2:13" ht="15.75" customHeight="1" x14ac:dyDescent="0.25">
      <c r="B140" s="29"/>
      <c r="C140" s="30"/>
      <c r="D140" s="808">
        <v>4</v>
      </c>
      <c r="E140" s="809" t="s">
        <v>368</v>
      </c>
      <c r="F140" s="823">
        <v>6.7174205105239588</v>
      </c>
      <c r="G140" s="819">
        <v>23.771790808240887</v>
      </c>
      <c r="H140" s="812">
        <f t="shared" si="2"/>
        <v>2.538827258320127</v>
      </c>
      <c r="I140" s="133"/>
      <c r="J140" s="133"/>
      <c r="K140" s="133"/>
      <c r="L140" s="133"/>
      <c r="M140" s="133"/>
    </row>
    <row r="141" spans="2:13" ht="15.75" customHeight="1" x14ac:dyDescent="0.25">
      <c r="B141" s="29"/>
      <c r="C141" s="30"/>
      <c r="D141" s="768">
        <v>5</v>
      </c>
      <c r="E141" s="769" t="s">
        <v>309</v>
      </c>
      <c r="F141" s="781">
        <v>3.974246880216199</v>
      </c>
      <c r="G141" s="778">
        <v>4.2485897042509499</v>
      </c>
      <c r="H141" s="772">
        <f t="shared" si="2"/>
        <v>6.9030141383624039E-2</v>
      </c>
      <c r="I141" s="133"/>
      <c r="J141" s="133"/>
      <c r="K141" s="133"/>
      <c r="L141" s="133"/>
      <c r="M141" s="133"/>
    </row>
    <row r="142" spans="2:13" ht="15.75" customHeight="1" x14ac:dyDescent="0.25">
      <c r="B142" s="29"/>
      <c r="C142" s="30"/>
      <c r="D142" s="808">
        <v>6</v>
      </c>
      <c r="E142" s="809" t="s">
        <v>310</v>
      </c>
      <c r="F142" s="823">
        <v>13.431833445265278</v>
      </c>
      <c r="G142" s="819">
        <v>11.407711613050422</v>
      </c>
      <c r="H142" s="812">
        <f t="shared" si="2"/>
        <v>-0.15069587040839605</v>
      </c>
      <c r="I142" s="133"/>
      <c r="J142" s="133"/>
      <c r="K142" s="133"/>
      <c r="L142" s="133"/>
      <c r="M142" s="133"/>
    </row>
    <row r="143" spans="2:13" ht="15.75" customHeight="1" x14ac:dyDescent="0.25">
      <c r="B143" s="29"/>
      <c r="C143" s="30"/>
      <c r="D143" s="768">
        <v>7</v>
      </c>
      <c r="E143" s="769" t="s">
        <v>311</v>
      </c>
      <c r="F143" s="781">
        <v>5.9665871121718377</v>
      </c>
      <c r="G143" s="778">
        <v>10.712372790573111</v>
      </c>
      <c r="H143" s="772">
        <f t="shared" si="2"/>
        <v>0.79539367970005348</v>
      </c>
      <c r="I143" s="133"/>
      <c r="J143" s="133"/>
      <c r="K143" s="133"/>
      <c r="L143" s="133"/>
      <c r="M143" s="133"/>
    </row>
    <row r="144" spans="2:13" ht="15.75" customHeight="1" x14ac:dyDescent="0.25">
      <c r="B144" s="29"/>
      <c r="C144" s="30"/>
      <c r="D144" s="808">
        <v>8</v>
      </c>
      <c r="E144" s="809" t="s">
        <v>312</v>
      </c>
      <c r="F144" s="823">
        <v>12.269938650306749</v>
      </c>
      <c r="G144" s="819">
        <v>0</v>
      </c>
      <c r="H144" s="812">
        <f t="shared" si="2"/>
        <v>-1</v>
      </c>
      <c r="I144" s="133"/>
      <c r="J144" s="133"/>
      <c r="K144" s="133"/>
      <c r="L144" s="133"/>
      <c r="M144" s="133"/>
    </row>
    <row r="145" spans="2:13" ht="15.75" customHeight="1" x14ac:dyDescent="0.25">
      <c r="B145" s="29"/>
      <c r="C145" s="30"/>
      <c r="D145" s="768">
        <v>9</v>
      </c>
      <c r="E145" s="769" t="s">
        <v>313</v>
      </c>
      <c r="F145" s="781">
        <v>4.099368697220628</v>
      </c>
      <c r="G145" s="778">
        <v>4.5016881330498935</v>
      </c>
      <c r="H145" s="772">
        <f t="shared" si="2"/>
        <v>9.8141803176191006E-2</v>
      </c>
      <c r="I145" s="38"/>
      <c r="J145" s="38"/>
      <c r="K145" s="38"/>
      <c r="L145" s="38"/>
      <c r="M145" s="38"/>
    </row>
    <row r="146" spans="2:13" ht="15.75" x14ac:dyDescent="0.25">
      <c r="B146" s="34"/>
      <c r="C146" s="34"/>
      <c r="D146" s="808">
        <v>10</v>
      </c>
      <c r="E146" s="809" t="s">
        <v>314</v>
      </c>
      <c r="F146" s="823">
        <v>29.411764705882351</v>
      </c>
      <c r="G146" s="819">
        <v>25.062656641604011</v>
      </c>
      <c r="H146" s="812">
        <f t="shared" si="2"/>
        <v>-0.14786967418546357</v>
      </c>
    </row>
    <row r="147" spans="2:13" ht="15.75" x14ac:dyDescent="0.25">
      <c r="D147" s="768">
        <v>11</v>
      </c>
      <c r="E147" s="769" t="s">
        <v>315</v>
      </c>
      <c r="F147" s="781">
        <v>39.171796306659203</v>
      </c>
      <c r="G147" s="778">
        <v>42.247570764681029</v>
      </c>
      <c r="H147" s="772">
        <f t="shared" si="2"/>
        <v>7.8520127949785759E-2</v>
      </c>
    </row>
    <row r="148" spans="2:13" ht="15.75" x14ac:dyDescent="0.25">
      <c r="D148" s="808">
        <v>12</v>
      </c>
      <c r="E148" s="809" t="s">
        <v>316</v>
      </c>
      <c r="F148" s="823">
        <v>72.727272727272734</v>
      </c>
      <c r="G148" s="819">
        <v>16.051364365971107</v>
      </c>
      <c r="H148" s="812">
        <f t="shared" si="2"/>
        <v>-0.77929373996789719</v>
      </c>
    </row>
    <row r="149" spans="2:13" ht="15.75" x14ac:dyDescent="0.25">
      <c r="D149" s="768">
        <v>13</v>
      </c>
      <c r="E149" s="769" t="s">
        <v>317</v>
      </c>
      <c r="F149" s="781">
        <v>4.686767692548039</v>
      </c>
      <c r="G149" s="778">
        <v>4.3115837884449553</v>
      </c>
      <c r="H149" s="772">
        <f t="shared" si="2"/>
        <v>-8.0051739005461309E-2</v>
      </c>
    </row>
    <row r="150" spans="2:13" ht="15.75" x14ac:dyDescent="0.25">
      <c r="D150" s="808">
        <v>14</v>
      </c>
      <c r="E150" s="809" t="s">
        <v>318</v>
      </c>
      <c r="F150" s="823">
        <v>28.436018957345972</v>
      </c>
      <c r="G150" s="819">
        <v>0</v>
      </c>
      <c r="H150" s="812">
        <f t="shared" si="2"/>
        <v>-1</v>
      </c>
    </row>
    <row r="151" spans="2:13" ht="15.75" x14ac:dyDescent="0.25">
      <c r="D151" s="768">
        <v>15</v>
      </c>
      <c r="E151" s="769" t="s">
        <v>369</v>
      </c>
      <c r="F151" s="781">
        <v>5.636978579481398</v>
      </c>
      <c r="G151" s="778">
        <v>6.4607830469052852</v>
      </c>
      <c r="H151" s="772">
        <f t="shared" si="2"/>
        <v>0.14614291252099756</v>
      </c>
    </row>
    <row r="152" spans="2:13" ht="15.75" x14ac:dyDescent="0.25">
      <c r="D152" s="808">
        <v>16</v>
      </c>
      <c r="E152" s="809" t="s">
        <v>320</v>
      </c>
      <c r="F152" s="823">
        <v>6.2344139650872821</v>
      </c>
      <c r="G152" s="819">
        <v>0</v>
      </c>
      <c r="H152" s="812">
        <f t="shared" si="2"/>
        <v>-1</v>
      </c>
    </row>
    <row r="153" spans="2:13" ht="15.75" x14ac:dyDescent="0.25">
      <c r="D153" s="768">
        <v>17</v>
      </c>
      <c r="E153" s="769" t="s">
        <v>321</v>
      </c>
      <c r="F153" s="781">
        <v>20.066889632107024</v>
      </c>
      <c r="G153" s="778">
        <v>5.6561085972850682</v>
      </c>
      <c r="H153" s="772">
        <f t="shared" si="2"/>
        <v>-0.71813725490196079</v>
      </c>
    </row>
    <row r="154" spans="2:13" ht="15.75" x14ac:dyDescent="0.25">
      <c r="D154" s="808">
        <v>18</v>
      </c>
      <c r="E154" s="809" t="s">
        <v>322</v>
      </c>
      <c r="F154" s="823">
        <v>12.92824822236587</v>
      </c>
      <c r="G154" s="819">
        <v>24.777006937561943</v>
      </c>
      <c r="H154" s="812">
        <f t="shared" si="2"/>
        <v>0.91650148662041619</v>
      </c>
    </row>
    <row r="155" spans="2:13" ht="15.75" x14ac:dyDescent="0.25">
      <c r="D155" s="768">
        <v>19</v>
      </c>
      <c r="E155" s="769" t="s">
        <v>370</v>
      </c>
      <c r="F155" s="781">
        <v>4.2721349994659832</v>
      </c>
      <c r="G155" s="778">
        <v>2.9106432521587271</v>
      </c>
      <c r="H155" s="772">
        <f t="shared" si="2"/>
        <v>-0.31869118075094599</v>
      </c>
    </row>
    <row r="156" spans="2:13" ht="14.25" customHeight="1" x14ac:dyDescent="0.25">
      <c r="D156" s="808">
        <v>20</v>
      </c>
      <c r="E156" s="809" t="s">
        <v>324</v>
      </c>
      <c r="F156" s="823">
        <v>0</v>
      </c>
      <c r="G156" s="819">
        <v>0</v>
      </c>
      <c r="H156" s="820" t="s">
        <v>99</v>
      </c>
    </row>
    <row r="157" spans="2:13" ht="15.75" x14ac:dyDescent="0.25">
      <c r="D157" s="768">
        <v>21</v>
      </c>
      <c r="E157" s="769" t="s">
        <v>325</v>
      </c>
      <c r="F157" s="781">
        <v>7.7416500774165007</v>
      </c>
      <c r="G157" s="778">
        <v>7.6613675541084083</v>
      </c>
      <c r="H157" s="772">
        <f t="shared" si="2"/>
        <v>-1.0370208225025304E-2</v>
      </c>
    </row>
    <row r="158" spans="2:13" ht="15.75" x14ac:dyDescent="0.25">
      <c r="D158" s="808">
        <v>22</v>
      </c>
      <c r="E158" s="809" t="s">
        <v>326</v>
      </c>
      <c r="F158" s="823">
        <v>20.02002002002002</v>
      </c>
      <c r="G158" s="819">
        <v>8.3892617449664435</v>
      </c>
      <c r="H158" s="812">
        <f t="shared" si="2"/>
        <v>-0.58095637583892612</v>
      </c>
    </row>
    <row r="159" spans="2:13" ht="15.75" x14ac:dyDescent="0.25">
      <c r="D159" s="768">
        <v>23</v>
      </c>
      <c r="E159" s="769" t="s">
        <v>327</v>
      </c>
      <c r="F159" s="781">
        <v>1.3933398355858995</v>
      </c>
      <c r="G159" s="778">
        <v>5.4822249399063807</v>
      </c>
      <c r="H159" s="772">
        <f t="shared" si="2"/>
        <v>2.9345928393708096</v>
      </c>
    </row>
    <row r="160" spans="2:13" ht="15.75" x14ac:dyDescent="0.25">
      <c r="D160" s="808">
        <v>24</v>
      </c>
      <c r="E160" s="809" t="s">
        <v>328</v>
      </c>
      <c r="F160" s="823">
        <v>4.0463987051524146</v>
      </c>
      <c r="G160" s="819">
        <v>1.9105846388995031</v>
      </c>
      <c r="H160" s="812">
        <f t="shared" si="2"/>
        <v>-0.52783084957330284</v>
      </c>
    </row>
    <row r="161" spans="2:15" ht="15.75" x14ac:dyDescent="0.25">
      <c r="D161" s="768">
        <v>25</v>
      </c>
      <c r="E161" s="769" t="s">
        <v>371</v>
      </c>
      <c r="F161" s="781">
        <v>18.695083193120208</v>
      </c>
      <c r="G161" s="778">
        <v>6.3684126731412194</v>
      </c>
      <c r="H161" s="772">
        <f t="shared" si="2"/>
        <v>-0.65935360611367622</v>
      </c>
    </row>
    <row r="162" spans="2:15" ht="15.75" x14ac:dyDescent="0.25">
      <c r="D162" s="808">
        <v>26</v>
      </c>
      <c r="E162" s="809" t="s">
        <v>330</v>
      </c>
      <c r="F162" s="823">
        <v>4.0453074433656955</v>
      </c>
      <c r="G162" s="819">
        <v>7.1556350626118066</v>
      </c>
      <c r="H162" s="812">
        <f t="shared" si="2"/>
        <v>0.76887298747763877</v>
      </c>
    </row>
    <row r="163" spans="2:15" ht="15.75" x14ac:dyDescent="0.25">
      <c r="D163" s="768">
        <v>27</v>
      </c>
      <c r="E163" s="769" t="s">
        <v>331</v>
      </c>
      <c r="F163" s="781">
        <v>7.6628352490421454</v>
      </c>
      <c r="G163" s="778">
        <v>2.3304591004427873</v>
      </c>
      <c r="H163" s="772">
        <f t="shared" si="2"/>
        <v>-0.69587508739221626</v>
      </c>
    </row>
    <row r="164" spans="2:15" ht="15.75" x14ac:dyDescent="0.25">
      <c r="D164" s="808">
        <v>28</v>
      </c>
      <c r="E164" s="809" t="s">
        <v>332</v>
      </c>
      <c r="F164" s="823">
        <v>24.405125076266017</v>
      </c>
      <c r="G164" s="819">
        <v>2.678810608090008</v>
      </c>
      <c r="H164" s="812">
        <f t="shared" si="2"/>
        <v>-0.89023573533351197</v>
      </c>
    </row>
    <row r="165" spans="2:15" ht="15" customHeight="1" x14ac:dyDescent="0.25">
      <c r="D165" s="768">
        <v>29</v>
      </c>
      <c r="E165" s="769" t="s">
        <v>409</v>
      </c>
      <c r="F165" s="781">
        <v>13.361328497804925</v>
      </c>
      <c r="G165" s="778">
        <v>3.4399724802201583</v>
      </c>
      <c r="H165" s="772">
        <f t="shared" si="2"/>
        <v>-0.74254263108752272</v>
      </c>
    </row>
    <row r="166" spans="2:15" ht="15.75" x14ac:dyDescent="0.25">
      <c r="D166" s="808">
        <v>30</v>
      </c>
      <c r="E166" s="809" t="s">
        <v>334</v>
      </c>
      <c r="F166" s="823">
        <v>16.518004625041296</v>
      </c>
      <c r="G166" s="819">
        <v>2.7196083763937993</v>
      </c>
      <c r="H166" s="812">
        <f t="shared" si="2"/>
        <v>-0.83535490889311947</v>
      </c>
    </row>
    <row r="167" spans="2:15" ht="15.75" x14ac:dyDescent="0.25">
      <c r="D167" s="768">
        <v>31</v>
      </c>
      <c r="E167" s="769" t="s">
        <v>335</v>
      </c>
      <c r="F167" s="781">
        <v>8.3194675540765388</v>
      </c>
      <c r="G167" s="778">
        <v>28.308563340410473</v>
      </c>
      <c r="H167" s="772">
        <f t="shared" si="2"/>
        <v>2.4026893135173388</v>
      </c>
    </row>
    <row r="168" spans="2:15" ht="15.75" x14ac:dyDescent="0.25">
      <c r="D168" s="808">
        <v>32</v>
      </c>
      <c r="E168" s="809" t="s">
        <v>336</v>
      </c>
      <c r="F168" s="823">
        <v>20.650490449148169</v>
      </c>
      <c r="G168" s="819">
        <v>22.532672374943669</v>
      </c>
      <c r="H168" s="812">
        <f t="shared" si="2"/>
        <v>9.1144659756647081E-2</v>
      </c>
    </row>
    <row r="169" spans="2:15" ht="15.75" x14ac:dyDescent="0.25">
      <c r="C169" s="123"/>
      <c r="D169" s="768">
        <v>33</v>
      </c>
      <c r="E169" s="769" t="s">
        <v>372</v>
      </c>
      <c r="F169" s="781">
        <v>4.2795133581952678</v>
      </c>
      <c r="G169" s="778">
        <v>5.0556117290192111</v>
      </c>
      <c r="H169" s="772">
        <f t="shared" si="2"/>
        <v>0.18135201502238915</v>
      </c>
    </row>
    <row r="170" spans="2:15" ht="15.75" x14ac:dyDescent="0.25">
      <c r="C170" s="123"/>
      <c r="D170" s="808">
        <v>34</v>
      </c>
      <c r="E170" s="809" t="s">
        <v>338</v>
      </c>
      <c r="F170" s="823">
        <v>0</v>
      </c>
      <c r="G170" s="819">
        <v>39.63011889035667</v>
      </c>
      <c r="H170" s="820" t="s">
        <v>99</v>
      </c>
    </row>
    <row r="171" spans="2:15" ht="15.75" x14ac:dyDescent="0.25">
      <c r="C171" s="123"/>
      <c r="D171" s="768">
        <v>35</v>
      </c>
      <c r="E171" s="769" t="s">
        <v>339</v>
      </c>
      <c r="F171" s="781">
        <v>3.7419547971860498</v>
      </c>
      <c r="G171" s="778">
        <v>8.8531735222010344</v>
      </c>
      <c r="H171" s="772">
        <f t="shared" si="2"/>
        <v>1.3659220920730044</v>
      </c>
    </row>
    <row r="172" spans="2:15" ht="15.75" x14ac:dyDescent="0.25">
      <c r="D172" s="808">
        <v>36</v>
      </c>
      <c r="E172" s="809" t="s">
        <v>373</v>
      </c>
      <c r="F172" s="823">
        <v>0</v>
      </c>
      <c r="G172" s="819">
        <v>48.780487804878049</v>
      </c>
      <c r="H172" s="820" t="s">
        <v>99</v>
      </c>
    </row>
    <row r="173" spans="2:15" ht="15.75" x14ac:dyDescent="0.25">
      <c r="B173" s="123"/>
      <c r="C173" s="123"/>
      <c r="D173" s="768">
        <v>37</v>
      </c>
      <c r="E173" s="769" t="s">
        <v>341</v>
      </c>
      <c r="F173" s="781">
        <v>6.8670161707154991</v>
      </c>
      <c r="G173" s="778">
        <v>7.210522389915214</v>
      </c>
      <c r="H173" s="772">
        <f t="shared" si="2"/>
        <v>5.0022631469050956E-2</v>
      </c>
      <c r="I173" s="123"/>
      <c r="J173" s="123"/>
      <c r="K173" s="123"/>
      <c r="L173" s="123"/>
      <c r="M173" s="123"/>
      <c r="N173" s="123"/>
      <c r="O173" s="123"/>
    </row>
    <row r="174" spans="2:15" ht="15.75" x14ac:dyDescent="0.25">
      <c r="B174" s="123"/>
      <c r="C174" s="123"/>
      <c r="D174" s="808">
        <v>38</v>
      </c>
      <c r="E174" s="809" t="s">
        <v>342</v>
      </c>
      <c r="F174" s="823">
        <v>5.5299539170506913</v>
      </c>
      <c r="G174" s="819">
        <v>6.5477164838762478</v>
      </c>
      <c r="H174" s="812">
        <f t="shared" si="2"/>
        <v>0.1840453975009548</v>
      </c>
      <c r="I174" s="111"/>
      <c r="J174" s="111"/>
      <c r="K174" s="111"/>
      <c r="L174" s="111"/>
      <c r="M174" s="111"/>
      <c r="N174" s="111"/>
      <c r="O174" s="111"/>
    </row>
    <row r="175" spans="2:15" ht="15.75" x14ac:dyDescent="0.25">
      <c r="B175" s="111"/>
      <c r="C175" s="111"/>
      <c r="D175" s="768">
        <v>39</v>
      </c>
      <c r="E175" s="769" t="s">
        <v>343</v>
      </c>
      <c r="F175" s="781">
        <v>0</v>
      </c>
      <c r="G175" s="778">
        <v>49.180327868852459</v>
      </c>
      <c r="H175" s="779" t="s">
        <v>99</v>
      </c>
      <c r="I175" s="111"/>
      <c r="J175" s="111"/>
      <c r="K175" s="111"/>
      <c r="L175" s="111"/>
      <c r="M175" s="111"/>
      <c r="N175" s="111"/>
      <c r="O175" s="111"/>
    </row>
    <row r="176" spans="2:15" ht="15.75" x14ac:dyDescent="0.25">
      <c r="B176" s="111"/>
      <c r="C176" s="116"/>
      <c r="D176" s="808">
        <v>40</v>
      </c>
      <c r="E176" s="809" t="s">
        <v>344</v>
      </c>
      <c r="F176" s="823">
        <v>0</v>
      </c>
      <c r="G176" s="819">
        <v>45.351473922902493</v>
      </c>
      <c r="H176" s="820" t="s">
        <v>99</v>
      </c>
      <c r="I176" s="89"/>
      <c r="J176" s="89"/>
      <c r="K176" s="89"/>
      <c r="L176" s="89"/>
      <c r="M176" s="89"/>
    </row>
    <row r="177" spans="2:15" ht="15.75" x14ac:dyDescent="0.25">
      <c r="B177" s="111"/>
      <c r="C177" s="116"/>
      <c r="D177" s="768">
        <v>41</v>
      </c>
      <c r="E177" s="769" t="s">
        <v>345</v>
      </c>
      <c r="F177" s="781">
        <v>7.4484428099250497</v>
      </c>
      <c r="G177" s="778">
        <v>5.9564329475833899</v>
      </c>
      <c r="H177" s="772">
        <f t="shared" si="2"/>
        <v>-0.20031164908100746</v>
      </c>
    </row>
    <row r="178" spans="2:15" ht="15.75" customHeight="1" x14ac:dyDescent="0.25">
      <c r="B178" s="116"/>
      <c r="C178" s="121"/>
      <c r="D178" s="808">
        <v>42</v>
      </c>
      <c r="E178" s="809" t="s">
        <v>346</v>
      </c>
      <c r="F178" s="823">
        <v>7.5958982149639196</v>
      </c>
      <c r="G178" s="819">
        <v>13.884068031933356</v>
      </c>
      <c r="H178" s="812">
        <f t="shared" si="2"/>
        <v>0.82783755640402634</v>
      </c>
      <c r="I178" s="89"/>
      <c r="J178" s="89"/>
      <c r="K178" s="89"/>
      <c r="L178" s="89"/>
      <c r="M178" s="89"/>
    </row>
    <row r="179" spans="2:15" ht="15.75" customHeight="1" x14ac:dyDescent="0.25">
      <c r="B179" s="119"/>
      <c r="C179" s="121"/>
      <c r="D179" s="768">
        <v>43</v>
      </c>
      <c r="E179" s="769" t="s">
        <v>374</v>
      </c>
      <c r="F179" s="781">
        <v>7.9239302694136295</v>
      </c>
      <c r="G179" s="778">
        <v>6.6181336863004629</v>
      </c>
      <c r="H179" s="772">
        <f t="shared" si="2"/>
        <v>-0.16479152878888162</v>
      </c>
      <c r="I179" s="89"/>
      <c r="J179" s="89"/>
      <c r="K179" s="89"/>
      <c r="L179" s="89"/>
      <c r="M179" s="89"/>
    </row>
    <row r="180" spans="2:15" ht="15.75" customHeight="1" x14ac:dyDescent="0.25">
      <c r="B180" s="70"/>
      <c r="C180" s="116"/>
      <c r="D180" s="808">
        <v>44</v>
      </c>
      <c r="E180" s="809" t="s">
        <v>348</v>
      </c>
      <c r="F180" s="823">
        <v>20.754064337599445</v>
      </c>
      <c r="G180" s="819">
        <v>5.802146794313896</v>
      </c>
      <c r="H180" s="812">
        <f t="shared" si="2"/>
        <v>-0.72043322696064216</v>
      </c>
      <c r="I180" s="113"/>
      <c r="J180" s="113"/>
      <c r="K180" s="113"/>
      <c r="L180" s="113"/>
      <c r="M180" s="113"/>
    </row>
    <row r="181" spans="2:15" ht="15.75" customHeight="1" x14ac:dyDescent="0.25">
      <c r="B181" s="117"/>
      <c r="C181" s="34"/>
      <c r="D181" s="768">
        <v>45</v>
      </c>
      <c r="E181" s="769" t="s">
        <v>349</v>
      </c>
      <c r="F181" s="781">
        <v>4.716981132075472</v>
      </c>
      <c r="G181" s="778">
        <v>9.9700897308075778</v>
      </c>
      <c r="H181" s="772">
        <f t="shared" si="2"/>
        <v>1.1136590229312064</v>
      </c>
      <c r="I181" s="89"/>
      <c r="J181" s="89"/>
      <c r="K181" s="118"/>
      <c r="L181" s="89"/>
      <c r="M181" s="89"/>
    </row>
    <row r="182" spans="2:15" ht="15.75" customHeight="1" x14ac:dyDescent="0.25">
      <c r="B182" s="119"/>
      <c r="C182" s="113"/>
      <c r="D182" s="808">
        <v>46</v>
      </c>
      <c r="E182" s="809" t="s">
        <v>350</v>
      </c>
      <c r="F182" s="823">
        <v>8.4210526315789469</v>
      </c>
      <c r="G182" s="819">
        <v>17.439832577607255</v>
      </c>
      <c r="H182" s="812">
        <f t="shared" si="2"/>
        <v>1.0709801185908616</v>
      </c>
      <c r="I182" s="113"/>
      <c r="J182" s="113"/>
      <c r="K182" s="113"/>
      <c r="L182" s="113"/>
      <c r="M182" s="113"/>
    </row>
    <row r="183" spans="2:15" ht="15.75" x14ac:dyDescent="0.25">
      <c r="B183" s="89"/>
      <c r="C183" s="89"/>
      <c r="D183" s="768">
        <v>47</v>
      </c>
      <c r="E183" s="769" t="s">
        <v>351</v>
      </c>
      <c r="F183" s="781">
        <v>35.252643948296125</v>
      </c>
      <c r="G183" s="778">
        <v>9.7560975609756095</v>
      </c>
      <c r="H183" s="772">
        <f t="shared" si="2"/>
        <v>-0.72325203252032522</v>
      </c>
    </row>
    <row r="184" spans="2:15" ht="15.75" x14ac:dyDescent="0.25">
      <c r="B184" s="116"/>
      <c r="C184" s="89"/>
      <c r="D184" s="808">
        <v>48</v>
      </c>
      <c r="E184" s="809" t="s">
        <v>352</v>
      </c>
      <c r="F184" s="823">
        <v>62.66786034019696</v>
      </c>
      <c r="G184" s="819">
        <v>27.662517289073307</v>
      </c>
      <c r="H184" s="812">
        <f t="shared" si="2"/>
        <v>-0.55858525983007312</v>
      </c>
    </row>
    <row r="185" spans="2:15" ht="15.75" x14ac:dyDescent="0.25">
      <c r="B185" s="119"/>
      <c r="C185" s="89"/>
      <c r="D185" s="768">
        <v>49</v>
      </c>
      <c r="E185" s="769" t="s">
        <v>353</v>
      </c>
      <c r="F185" s="781">
        <v>5.6385678037778408</v>
      </c>
      <c r="G185" s="778">
        <v>0</v>
      </c>
      <c r="H185" s="772">
        <f t="shared" si="2"/>
        <v>-1</v>
      </c>
    </row>
    <row r="186" spans="2:15" ht="15.75" x14ac:dyDescent="0.25">
      <c r="B186" s="70"/>
      <c r="C186" s="89"/>
      <c r="D186" s="808">
        <v>50</v>
      </c>
      <c r="E186" s="809" t="s">
        <v>354</v>
      </c>
      <c r="F186" s="823">
        <v>44.101433296582137</v>
      </c>
      <c r="G186" s="819">
        <v>24.979184013322232</v>
      </c>
      <c r="H186" s="812">
        <f t="shared" si="2"/>
        <v>-0.43359700249791838</v>
      </c>
    </row>
    <row r="187" spans="2:15" ht="15.75" x14ac:dyDescent="0.25">
      <c r="B187" s="117"/>
      <c r="C187" s="134"/>
      <c r="D187" s="768">
        <v>51</v>
      </c>
      <c r="E187" s="769" t="s">
        <v>375</v>
      </c>
      <c r="F187" s="781">
        <v>0</v>
      </c>
      <c r="G187" s="778">
        <v>11.448196908986835</v>
      </c>
      <c r="H187" s="779" t="s">
        <v>99</v>
      </c>
    </row>
    <row r="188" spans="2:15" ht="16.5" thickBot="1" x14ac:dyDescent="0.3">
      <c r="B188" s="119"/>
      <c r="C188" s="89"/>
      <c r="D188" s="813">
        <v>52</v>
      </c>
      <c r="E188" s="814" t="s">
        <v>356</v>
      </c>
      <c r="F188" s="824">
        <v>1.5959144589849985</v>
      </c>
      <c r="G188" s="822">
        <v>2.5535536955596538</v>
      </c>
      <c r="H188" s="817">
        <f t="shared" si="2"/>
        <v>0.60005674563767897</v>
      </c>
    </row>
    <row r="189" spans="2:15" ht="24.75" customHeight="1" thickBot="1" x14ac:dyDescent="0.3">
      <c r="B189" s="111"/>
      <c r="D189" s="1117" t="s">
        <v>411</v>
      </c>
      <c r="E189" s="1118"/>
      <c r="F189" s="803">
        <v>8.5391366932803088</v>
      </c>
      <c r="G189" s="802">
        <v>8.6348390779990005</v>
      </c>
      <c r="H189" s="799">
        <f t="shared" si="2"/>
        <v>1.1207501197867308E-2</v>
      </c>
    </row>
    <row r="190" spans="2:15" ht="15.75" customHeight="1" x14ac:dyDescent="0.25">
      <c r="B190" s="123"/>
      <c r="C190" s="123"/>
      <c r="D190" s="1113" t="s">
        <v>412</v>
      </c>
      <c r="E190" s="1113"/>
      <c r="F190" s="1113"/>
      <c r="G190"/>
      <c r="H190"/>
      <c r="I190" s="123"/>
      <c r="J190" s="123"/>
      <c r="K190" s="123"/>
      <c r="L190" s="123"/>
      <c r="M190" s="123"/>
      <c r="N190" s="123"/>
      <c r="O190" s="123"/>
    </row>
    <row r="191" spans="2:15" ht="15.75" x14ac:dyDescent="0.25">
      <c r="B191" s="111"/>
      <c r="D191" s="1114" t="s">
        <v>413</v>
      </c>
      <c r="E191" s="1114"/>
      <c r="F191" s="1114"/>
      <c r="G191"/>
      <c r="H191"/>
    </row>
    <row r="192" spans="2:15" ht="15.75" x14ac:dyDescent="0.25">
      <c r="B192" s="89"/>
      <c r="C192" s="89"/>
      <c r="D192"/>
      <c r="E192"/>
      <c r="F192"/>
      <c r="G192"/>
      <c r="H192"/>
      <c r="I192" s="89"/>
      <c r="J192" s="89"/>
      <c r="K192" s="89"/>
      <c r="L192" s="89"/>
      <c r="M192" s="89"/>
    </row>
    <row r="193" spans="2:16" ht="15.75" x14ac:dyDescent="0.25">
      <c r="B193" s="89"/>
      <c r="C193" s="89"/>
      <c r="D193"/>
      <c r="E193"/>
      <c r="F193"/>
      <c r="G193"/>
      <c r="H193"/>
    </row>
    <row r="194" spans="2:16" ht="15.75" customHeight="1" x14ac:dyDescent="0.25">
      <c r="B194" s="89"/>
      <c r="C194" s="89"/>
      <c r="D194" s="1109" t="s">
        <v>453</v>
      </c>
      <c r="E194" s="1109"/>
      <c r="F194" s="1109"/>
      <c r="G194" s="1109"/>
      <c r="H194" s="1109"/>
    </row>
    <row r="195" spans="2:16" ht="40.5" customHeight="1" x14ac:dyDescent="0.25">
      <c r="B195" s="89"/>
      <c r="C195" s="89"/>
      <c r="D195" s="1109"/>
      <c r="E195" s="1109"/>
      <c r="F195" s="1109"/>
      <c r="G195" s="1109"/>
      <c r="H195" s="1109"/>
    </row>
    <row r="196" spans="2:16" ht="3.75" customHeight="1" thickBot="1" x14ac:dyDescent="0.3">
      <c r="B196" s="134"/>
      <c r="C196" s="89"/>
      <c r="D196" s="762"/>
      <c r="E196" s="762"/>
      <c r="F196" s="762"/>
      <c r="G196" s="762"/>
      <c r="H196" s="762"/>
    </row>
    <row r="197" spans="2:16" ht="32.25" thickBot="1" x14ac:dyDescent="0.3">
      <c r="B197" s="89"/>
      <c r="C197" s="89"/>
      <c r="D197" s="1110" t="s">
        <v>365</v>
      </c>
      <c r="E197" s="1111"/>
      <c r="F197" s="794">
        <v>2009</v>
      </c>
      <c r="G197" s="795">
        <v>2010</v>
      </c>
      <c r="H197" s="800" t="s">
        <v>450</v>
      </c>
      <c r="I197" s="89"/>
      <c r="J197" s="89"/>
      <c r="K197" s="89"/>
      <c r="L197" s="89"/>
      <c r="M197" s="89"/>
    </row>
    <row r="198" spans="2:16" ht="15.75" x14ac:dyDescent="0.25">
      <c r="B198" s="129"/>
      <c r="C198" s="34"/>
      <c r="D198" s="763">
        <v>1</v>
      </c>
      <c r="E198" s="764" t="s">
        <v>366</v>
      </c>
      <c r="F198" s="782">
        <v>804.79592674714627</v>
      </c>
      <c r="G198" s="783">
        <v>850.50163081623384</v>
      </c>
      <c r="H198" s="767">
        <f>(G198-F198)/F198</f>
        <v>5.6791669229518303E-2</v>
      </c>
    </row>
    <row r="199" spans="2:16" ht="15.75" x14ac:dyDescent="0.25">
      <c r="B199" s="129"/>
      <c r="D199" s="808">
        <v>2</v>
      </c>
      <c r="E199" s="809" t="s">
        <v>306</v>
      </c>
      <c r="F199" s="825">
        <v>303.15789473684208</v>
      </c>
      <c r="G199" s="826">
        <v>390.04602543100088</v>
      </c>
      <c r="H199" s="812">
        <f t="shared" ref="H199:H250" si="3">(G199-F199)/F199</f>
        <v>0.28661015333142664</v>
      </c>
    </row>
    <row r="200" spans="2:16" ht="15.75" x14ac:dyDescent="0.25">
      <c r="B200" s="111"/>
      <c r="D200" s="768">
        <v>3</v>
      </c>
      <c r="E200" s="769" t="s">
        <v>367</v>
      </c>
      <c r="F200" s="782">
        <v>187.83083840856054</v>
      </c>
      <c r="G200" s="784">
        <v>252.92629845303219</v>
      </c>
      <c r="H200" s="772">
        <f t="shared" si="3"/>
        <v>0.34656428409737045</v>
      </c>
    </row>
    <row r="201" spans="2:16" ht="15.75" x14ac:dyDescent="0.25">
      <c r="B201" s="111"/>
      <c r="D201" s="808">
        <v>4</v>
      </c>
      <c r="E201" s="809" t="s">
        <v>368</v>
      </c>
      <c r="F201" s="825">
        <v>379.51772055818299</v>
      </c>
      <c r="G201" s="826">
        <v>671.10072502846185</v>
      </c>
      <c r="H201" s="812">
        <f t="shared" si="3"/>
        <v>0.7682987873173025</v>
      </c>
    </row>
    <row r="202" spans="2:16" ht="15.75" x14ac:dyDescent="0.25">
      <c r="B202" s="123"/>
      <c r="C202" s="123"/>
      <c r="D202" s="768">
        <v>5</v>
      </c>
      <c r="E202" s="769" t="s">
        <v>309</v>
      </c>
      <c r="F202" s="782">
        <v>761.03856630153962</v>
      </c>
      <c r="G202" s="784">
        <v>718.895052643496</v>
      </c>
      <c r="H202" s="772">
        <f t="shared" si="3"/>
        <v>-5.5376318000348833E-2</v>
      </c>
      <c r="I202" s="123"/>
      <c r="J202" s="123"/>
      <c r="K202" s="123"/>
      <c r="L202" s="123"/>
      <c r="M202" s="123"/>
      <c r="N202" s="123"/>
      <c r="O202" s="123"/>
      <c r="P202" s="123"/>
    </row>
    <row r="203" spans="2:16" ht="15.75" x14ac:dyDescent="0.25">
      <c r="B203" s="111"/>
      <c r="D203" s="808">
        <v>6</v>
      </c>
      <c r="E203" s="809" t="s">
        <v>310</v>
      </c>
      <c r="F203" s="825">
        <v>763.84285014268005</v>
      </c>
      <c r="G203" s="826">
        <v>728.72736293723642</v>
      </c>
      <c r="H203" s="812">
        <f t="shared" si="3"/>
        <v>-4.5972135759187016E-2</v>
      </c>
    </row>
    <row r="204" spans="2:16" ht="15.75" x14ac:dyDescent="0.25">
      <c r="B204" s="111"/>
      <c r="C204" s="89"/>
      <c r="D204" s="768">
        <v>7</v>
      </c>
      <c r="E204" s="769" t="s">
        <v>311</v>
      </c>
      <c r="F204" s="782">
        <v>313.6669156086632</v>
      </c>
      <c r="G204" s="784">
        <v>428.77560743211052</v>
      </c>
      <c r="H204" s="772">
        <f t="shared" si="3"/>
        <v>0.36697747226570465</v>
      </c>
      <c r="I204" s="89"/>
      <c r="J204" s="89"/>
      <c r="K204" s="89"/>
      <c r="L204" s="89"/>
      <c r="M204" s="89"/>
    </row>
    <row r="205" spans="2:16" ht="15.75" x14ac:dyDescent="0.25">
      <c r="B205" s="111"/>
      <c r="C205" s="89"/>
      <c r="D205" s="808">
        <v>8</v>
      </c>
      <c r="E205" s="809" t="s">
        <v>312</v>
      </c>
      <c r="F205" s="825">
        <v>122.03626220362622</v>
      </c>
      <c r="G205" s="826">
        <v>246.0889435753208</v>
      </c>
      <c r="H205" s="812">
        <f t="shared" si="3"/>
        <v>1.0165231147829143</v>
      </c>
    </row>
    <row r="206" spans="2:16" ht="15.75" x14ac:dyDescent="0.25">
      <c r="B206" s="89"/>
      <c r="C206" s="89"/>
      <c r="D206" s="768">
        <v>9</v>
      </c>
      <c r="E206" s="769" t="s">
        <v>313</v>
      </c>
      <c r="F206" s="782">
        <v>791.86526850969176</v>
      </c>
      <c r="G206" s="784">
        <v>920.72529558103156</v>
      </c>
      <c r="H206" s="772">
        <f t="shared" si="3"/>
        <v>0.16272973723655954</v>
      </c>
    </row>
    <row r="207" spans="2:16" ht="15.75" x14ac:dyDescent="0.25">
      <c r="B207" s="890"/>
      <c r="C207" s="89"/>
      <c r="D207" s="808">
        <v>10</v>
      </c>
      <c r="E207" s="809" t="s">
        <v>314</v>
      </c>
      <c r="F207" s="825">
        <v>232.28803716608596</v>
      </c>
      <c r="G207" s="826">
        <v>150.0552835255094</v>
      </c>
      <c r="H207" s="812">
        <f t="shared" si="3"/>
        <v>-0.3540120044226821</v>
      </c>
    </row>
    <row r="208" spans="2:16" ht="15.75" x14ac:dyDescent="0.25">
      <c r="B208" s="892"/>
      <c r="C208" s="89"/>
      <c r="D208" s="768">
        <v>11</v>
      </c>
      <c r="E208" s="769" t="s">
        <v>315</v>
      </c>
      <c r="F208" s="782">
        <v>205.16327577363651</v>
      </c>
      <c r="G208" s="784">
        <v>175.25773195876289</v>
      </c>
      <c r="H208" s="772">
        <f t="shared" si="3"/>
        <v>-0.14576460481099654</v>
      </c>
    </row>
    <row r="209" spans="2:13" ht="15.75" x14ac:dyDescent="0.25">
      <c r="B209" s="893" t="s">
        <v>40</v>
      </c>
      <c r="C209" s="89"/>
      <c r="D209" s="808">
        <v>12</v>
      </c>
      <c r="E209" s="809" t="s">
        <v>316</v>
      </c>
      <c r="F209" s="825">
        <v>461.32971506105832</v>
      </c>
      <c r="G209" s="826">
        <v>280.1120448179272</v>
      </c>
      <c r="H209" s="812">
        <f t="shared" si="3"/>
        <v>-0.39281594990937541</v>
      </c>
      <c r="I209" s="113"/>
      <c r="J209" s="113"/>
      <c r="K209" s="113"/>
      <c r="L209" s="113"/>
      <c r="M209" s="113"/>
    </row>
    <row r="210" spans="2:13" ht="15.75" x14ac:dyDescent="0.25">
      <c r="B210" s="896" t="s">
        <v>146</v>
      </c>
      <c r="C210" s="34"/>
      <c r="D210" s="768">
        <v>13</v>
      </c>
      <c r="E210" s="769" t="s">
        <v>317</v>
      </c>
      <c r="F210" s="782">
        <v>938.51522079172184</v>
      </c>
      <c r="G210" s="784">
        <v>869.46304782046764</v>
      </c>
      <c r="H210" s="772">
        <f t="shared" si="3"/>
        <v>-7.3575975585140216E-2</v>
      </c>
    </row>
    <row r="211" spans="2:13" ht="15.75" x14ac:dyDescent="0.25">
      <c r="B211" s="896" t="s">
        <v>82</v>
      </c>
      <c r="C211" s="113"/>
      <c r="D211" s="808">
        <v>14</v>
      </c>
      <c r="E211" s="809" t="s">
        <v>318</v>
      </c>
      <c r="F211" s="825">
        <v>318.75557822261891</v>
      </c>
      <c r="G211" s="826">
        <v>327.27272727272725</v>
      </c>
      <c r="H211" s="812">
        <f t="shared" si="3"/>
        <v>2.6719999999999897E-2</v>
      </c>
    </row>
    <row r="212" spans="2:13" ht="15.75" x14ac:dyDescent="0.25">
      <c r="B212" s="129"/>
      <c r="D212" s="768">
        <v>15</v>
      </c>
      <c r="E212" s="769" t="s">
        <v>369</v>
      </c>
      <c r="F212" s="782">
        <v>1009.9876557064302</v>
      </c>
      <c r="G212" s="784">
        <v>890.15968925334482</v>
      </c>
      <c r="H212" s="772">
        <f t="shared" si="3"/>
        <v>-0.11864300100704936</v>
      </c>
    </row>
    <row r="213" spans="2:13" ht="15.75" x14ac:dyDescent="0.25">
      <c r="B213" s="111"/>
      <c r="D213" s="808">
        <v>16</v>
      </c>
      <c r="E213" s="809" t="s">
        <v>320</v>
      </c>
      <c r="F213" s="825">
        <v>330.57851239669424</v>
      </c>
      <c r="G213" s="826">
        <v>579.41376959781871</v>
      </c>
      <c r="H213" s="812">
        <f t="shared" si="3"/>
        <v>0.75272665303340147</v>
      </c>
    </row>
    <row r="214" spans="2:13" ht="15.75" x14ac:dyDescent="0.25">
      <c r="D214" s="768">
        <v>17</v>
      </c>
      <c r="E214" s="769" t="s">
        <v>321</v>
      </c>
      <c r="F214" s="782">
        <v>83.033490174370328</v>
      </c>
      <c r="G214" s="784">
        <v>161.76470588235293</v>
      </c>
      <c r="H214" s="772">
        <f t="shared" si="3"/>
        <v>0.94818627450980375</v>
      </c>
    </row>
    <row r="215" spans="2:13" ht="15.75" x14ac:dyDescent="0.25">
      <c r="D215" s="808">
        <v>18</v>
      </c>
      <c r="E215" s="809" t="s">
        <v>322</v>
      </c>
      <c r="F215" s="825">
        <v>308.95291826180403</v>
      </c>
      <c r="G215" s="826">
        <v>460.2697692258518</v>
      </c>
      <c r="H215" s="812">
        <f t="shared" si="3"/>
        <v>0.48977317260950154</v>
      </c>
    </row>
    <row r="216" spans="2:13" ht="15.75" x14ac:dyDescent="0.25">
      <c r="D216" s="768">
        <v>19</v>
      </c>
      <c r="E216" s="769" t="s">
        <v>370</v>
      </c>
      <c r="F216" s="782">
        <v>546.86418385712307</v>
      </c>
      <c r="G216" s="784">
        <v>534.72173362414696</v>
      </c>
      <c r="H216" s="772">
        <f t="shared" si="3"/>
        <v>-2.2203776717161113E-2</v>
      </c>
    </row>
    <row r="217" spans="2:13" ht="15.75" customHeight="1" x14ac:dyDescent="0.25">
      <c r="D217" s="808">
        <v>20</v>
      </c>
      <c r="E217" s="809" t="s">
        <v>324</v>
      </c>
      <c r="F217" s="825">
        <v>345.03579746398691</v>
      </c>
      <c r="G217" s="826">
        <v>276.42741397388238</v>
      </c>
      <c r="H217" s="812">
        <f t="shared" si="3"/>
        <v>-0.19884424745019544</v>
      </c>
    </row>
    <row r="218" spans="2:13" ht="15.75" x14ac:dyDescent="0.25">
      <c r="C218" s="89"/>
      <c r="D218" s="768">
        <v>21</v>
      </c>
      <c r="E218" s="769" t="s">
        <v>325</v>
      </c>
      <c r="F218" s="782">
        <v>542.17163044011579</v>
      </c>
      <c r="G218" s="784">
        <v>545.17508045535328</v>
      </c>
      <c r="H218" s="772">
        <f t="shared" si="3"/>
        <v>5.5396664941678997E-3</v>
      </c>
    </row>
    <row r="219" spans="2:13" ht="15.75" x14ac:dyDescent="0.25">
      <c r="C219" s="89"/>
      <c r="D219" s="808">
        <v>22</v>
      </c>
      <c r="E219" s="809" t="s">
        <v>326</v>
      </c>
      <c r="F219" s="825">
        <v>24.286581663630844</v>
      </c>
      <c r="G219" s="826">
        <v>46.74535468037864</v>
      </c>
      <c r="H219" s="812">
        <f t="shared" si="3"/>
        <v>0.92473997896459048</v>
      </c>
    </row>
    <row r="220" spans="2:13" ht="15.75" x14ac:dyDescent="0.25">
      <c r="C220" s="89"/>
      <c r="D220" s="768">
        <v>23</v>
      </c>
      <c r="E220" s="769" t="s">
        <v>327</v>
      </c>
      <c r="F220" s="782">
        <v>368.90792132436093</v>
      </c>
      <c r="G220" s="784">
        <v>525.86970759332746</v>
      </c>
      <c r="H220" s="772">
        <f t="shared" si="3"/>
        <v>0.42547686616617392</v>
      </c>
    </row>
    <row r="221" spans="2:13" ht="15.75" x14ac:dyDescent="0.25">
      <c r="C221" s="89"/>
      <c r="D221" s="808">
        <v>24</v>
      </c>
      <c r="E221" s="809" t="s">
        <v>328</v>
      </c>
      <c r="F221" s="825">
        <v>594.54103233942885</v>
      </c>
      <c r="G221" s="826">
        <v>691.21832636924387</v>
      </c>
      <c r="H221" s="812">
        <f t="shared" si="3"/>
        <v>0.16260827894317825</v>
      </c>
    </row>
    <row r="222" spans="2:13" ht="15.75" x14ac:dyDescent="0.25">
      <c r="C222" s="89"/>
      <c r="D222" s="768">
        <v>25</v>
      </c>
      <c r="E222" s="769" t="s">
        <v>371</v>
      </c>
      <c r="F222" s="782">
        <v>301.57724901233451</v>
      </c>
      <c r="G222" s="784">
        <v>400.65146579804559</v>
      </c>
      <c r="H222" s="772">
        <f t="shared" si="3"/>
        <v>0.32852019543973943</v>
      </c>
    </row>
    <row r="223" spans="2:13" ht="15.75" x14ac:dyDescent="0.25">
      <c r="C223" s="89"/>
      <c r="D223" s="808">
        <v>26</v>
      </c>
      <c r="E223" s="809" t="s">
        <v>330</v>
      </c>
      <c r="F223" s="825">
        <v>491.86530457813092</v>
      </c>
      <c r="G223" s="826">
        <v>405.79710144927537</v>
      </c>
      <c r="H223" s="812">
        <f t="shared" si="3"/>
        <v>-0.17498327759197324</v>
      </c>
    </row>
    <row r="224" spans="2:13" ht="15.75" x14ac:dyDescent="0.25">
      <c r="D224" s="768">
        <v>27</v>
      </c>
      <c r="E224" s="769" t="s">
        <v>331</v>
      </c>
      <c r="F224" s="782">
        <v>218.39359378791556</v>
      </c>
      <c r="G224" s="784">
        <v>144.01897661809556</v>
      </c>
      <c r="H224" s="772">
        <f t="shared" si="3"/>
        <v>-0.34055310817425355</v>
      </c>
    </row>
    <row r="225" spans="1:13" ht="15.75" x14ac:dyDescent="0.25">
      <c r="D225" s="808">
        <v>28</v>
      </c>
      <c r="E225" s="809" t="s">
        <v>332</v>
      </c>
      <c r="F225" s="825">
        <v>354.10764872521247</v>
      </c>
      <c r="G225" s="826">
        <v>349.75017844396859</v>
      </c>
      <c r="H225" s="812">
        <f t="shared" si="3"/>
        <v>-1.2305496074232709E-2</v>
      </c>
    </row>
    <row r="226" spans="1:13" ht="15.75" customHeight="1" x14ac:dyDescent="0.25">
      <c r="D226" s="768">
        <v>29</v>
      </c>
      <c r="E226" s="769" t="s">
        <v>409</v>
      </c>
      <c r="F226" s="782">
        <v>802.35054808452935</v>
      </c>
      <c r="G226" s="784">
        <v>1100.1294269914108</v>
      </c>
      <c r="H226" s="772">
        <f t="shared" si="3"/>
        <v>0.37113314076718223</v>
      </c>
    </row>
    <row r="227" spans="1:13" ht="15.75" x14ac:dyDescent="0.25">
      <c r="D227" s="808">
        <v>30</v>
      </c>
      <c r="E227" s="809" t="s">
        <v>334</v>
      </c>
      <c r="F227" s="825">
        <v>179.07507722612706</v>
      </c>
      <c r="G227" s="826">
        <v>292.79978705470035</v>
      </c>
      <c r="H227" s="812">
        <f t="shared" si="3"/>
        <v>0.63506721086021034</v>
      </c>
    </row>
    <row r="228" spans="1:13" ht="15.75" x14ac:dyDescent="0.25">
      <c r="D228" s="768">
        <v>31</v>
      </c>
      <c r="E228" s="769" t="s">
        <v>335</v>
      </c>
      <c r="F228" s="782">
        <v>390.23162134944613</v>
      </c>
      <c r="G228" s="784">
        <v>293.72496662216287</v>
      </c>
      <c r="H228" s="772">
        <f t="shared" si="3"/>
        <v>-0.24730608553339942</v>
      </c>
    </row>
    <row r="229" spans="1:13" ht="15.75" x14ac:dyDescent="0.25">
      <c r="D229" s="808">
        <v>32</v>
      </c>
      <c r="E229" s="809" t="s">
        <v>336</v>
      </c>
      <c r="F229" s="825">
        <v>277.77777777777777</v>
      </c>
      <c r="G229" s="826">
        <v>508.70671101545685</v>
      </c>
      <c r="H229" s="812">
        <f t="shared" si="3"/>
        <v>0.83134415965564468</v>
      </c>
    </row>
    <row r="230" spans="1:13" ht="15.75" x14ac:dyDescent="0.25">
      <c r="D230" s="768">
        <v>33</v>
      </c>
      <c r="E230" s="769" t="s">
        <v>372</v>
      </c>
      <c r="F230" s="782">
        <v>490.12933968686178</v>
      </c>
      <c r="G230" s="784">
        <v>580.38923351348478</v>
      </c>
      <c r="H230" s="772">
        <f t="shared" si="3"/>
        <v>0.18415525559904056</v>
      </c>
    </row>
    <row r="231" spans="1:13" ht="15.75" x14ac:dyDescent="0.25">
      <c r="D231" s="808">
        <v>34</v>
      </c>
      <c r="E231" s="809" t="s">
        <v>338</v>
      </c>
      <c r="F231" s="825">
        <v>166.5972511453561</v>
      </c>
      <c r="G231" s="826">
        <v>415.97337770382694</v>
      </c>
      <c r="H231" s="812">
        <f t="shared" si="3"/>
        <v>1.4968801996672212</v>
      </c>
    </row>
    <row r="232" spans="1:13" ht="15.75" x14ac:dyDescent="0.25">
      <c r="D232" s="768">
        <v>35</v>
      </c>
      <c r="E232" s="769" t="s">
        <v>339</v>
      </c>
      <c r="F232" s="782">
        <v>835.68738229755184</v>
      </c>
      <c r="G232" s="784">
        <v>809.45884492951336</v>
      </c>
      <c r="H232" s="772">
        <f t="shared" si="3"/>
        <v>-3.1385584997021813E-2</v>
      </c>
    </row>
    <row r="233" spans="1:13" ht="15.75" x14ac:dyDescent="0.25">
      <c r="D233" s="808">
        <v>36</v>
      </c>
      <c r="E233" s="809" t="s">
        <v>373</v>
      </c>
      <c r="F233" s="825">
        <v>289.85507246376812</v>
      </c>
      <c r="G233" s="826">
        <v>259.62786672436175</v>
      </c>
      <c r="H233" s="812">
        <f t="shared" si="3"/>
        <v>-0.10428385980095198</v>
      </c>
    </row>
    <row r="234" spans="1:13" ht="15.75" x14ac:dyDescent="0.25">
      <c r="C234" s="123"/>
      <c r="D234" s="768">
        <v>37</v>
      </c>
      <c r="E234" s="769" t="s">
        <v>341</v>
      </c>
      <c r="F234" s="782">
        <v>1133.4042091900039</v>
      </c>
      <c r="G234" s="784">
        <v>1229.416349995128</v>
      </c>
      <c r="H234" s="772">
        <f t="shared" si="3"/>
        <v>8.4711297193558077E-2</v>
      </c>
    </row>
    <row r="235" spans="1:13" ht="15.75" x14ac:dyDescent="0.25">
      <c r="C235" s="123"/>
      <c r="D235" s="808">
        <v>38</v>
      </c>
      <c r="E235" s="809" t="s">
        <v>342</v>
      </c>
      <c r="F235" s="825">
        <v>297.52653314978465</v>
      </c>
      <c r="G235" s="826">
        <v>347.66118836915297</v>
      </c>
      <c r="H235" s="812">
        <f t="shared" si="3"/>
        <v>0.16850482102760522</v>
      </c>
    </row>
    <row r="236" spans="1:13" ht="15.75" x14ac:dyDescent="0.25">
      <c r="C236" s="123"/>
      <c r="D236" s="768">
        <v>39</v>
      </c>
      <c r="E236" s="769" t="s">
        <v>343</v>
      </c>
      <c r="F236" s="782">
        <v>345.2855245683931</v>
      </c>
      <c r="G236" s="784">
        <v>433.27556325823224</v>
      </c>
      <c r="H236" s="772">
        <f t="shared" si="3"/>
        <v>0.25483268897480332</v>
      </c>
    </row>
    <row r="237" spans="1:13" ht="15.75" x14ac:dyDescent="0.25">
      <c r="D237" s="808">
        <v>40</v>
      </c>
      <c r="E237" s="809" t="s">
        <v>344</v>
      </c>
      <c r="F237" s="825">
        <v>151.9756838905775</v>
      </c>
      <c r="G237" s="826">
        <v>301.56815440289506</v>
      </c>
      <c r="H237" s="812">
        <f t="shared" si="3"/>
        <v>0.98431845597104961</v>
      </c>
    </row>
    <row r="238" spans="1:13" ht="15" customHeight="1" x14ac:dyDescent="0.25">
      <c r="A238" s="123"/>
      <c r="B238" s="123"/>
      <c r="C238" s="123"/>
      <c r="D238" s="768">
        <v>41</v>
      </c>
      <c r="E238" s="769" t="s">
        <v>345</v>
      </c>
      <c r="F238" s="782">
        <v>1041.6047842531536</v>
      </c>
      <c r="G238" s="784">
        <v>1173.1191517141783</v>
      </c>
      <c r="H238" s="772">
        <f t="shared" si="3"/>
        <v>0.12626129358202062</v>
      </c>
      <c r="I238" s="123"/>
      <c r="J238" s="123"/>
      <c r="K238" s="123"/>
      <c r="L238" s="123"/>
      <c r="M238" s="123"/>
    </row>
    <row r="239" spans="1:13" ht="15.75" x14ac:dyDescent="0.25">
      <c r="B239" s="111"/>
      <c r="D239" s="808">
        <v>42</v>
      </c>
      <c r="E239" s="809" t="s">
        <v>346</v>
      </c>
      <c r="F239" s="825">
        <v>652.54599914420191</v>
      </c>
      <c r="G239" s="826">
        <v>686.47310375872155</v>
      </c>
      <c r="H239" s="812">
        <f t="shared" si="3"/>
        <v>5.1991897366644189E-2</v>
      </c>
    </row>
    <row r="240" spans="1:13" ht="15.75" x14ac:dyDescent="0.25">
      <c r="B240" s="111"/>
      <c r="C240" s="89"/>
      <c r="D240" s="768">
        <v>43</v>
      </c>
      <c r="E240" s="769" t="s">
        <v>374</v>
      </c>
      <c r="F240" s="782">
        <v>452.27698066126015</v>
      </c>
      <c r="G240" s="784">
        <v>249.25224327018944</v>
      </c>
      <c r="H240" s="772">
        <f t="shared" si="3"/>
        <v>-0.44889469522467085</v>
      </c>
      <c r="I240" s="89"/>
      <c r="J240" s="89"/>
      <c r="K240" s="89"/>
      <c r="L240" s="89"/>
      <c r="M240" s="89"/>
    </row>
    <row r="241" spans="2:16" ht="15.75" customHeight="1" x14ac:dyDescent="0.25">
      <c r="B241" s="111"/>
      <c r="C241" s="89"/>
      <c r="D241" s="808">
        <v>44</v>
      </c>
      <c r="E241" s="809" t="s">
        <v>348</v>
      </c>
      <c r="F241" s="825">
        <v>333.51525074282944</v>
      </c>
      <c r="G241" s="826">
        <v>355.98301274044468</v>
      </c>
      <c r="H241" s="812">
        <f t="shared" si="3"/>
        <v>6.7366520564122345E-2</v>
      </c>
      <c r="I241" s="135"/>
      <c r="J241" s="135"/>
      <c r="K241" s="135"/>
      <c r="L241" s="135"/>
      <c r="M241" s="135"/>
    </row>
    <row r="242" spans="2:16" ht="15.75" customHeight="1" x14ac:dyDescent="0.25">
      <c r="B242" s="134"/>
      <c r="C242" s="89"/>
      <c r="D242" s="768">
        <v>45</v>
      </c>
      <c r="E242" s="769" t="s">
        <v>349</v>
      </c>
      <c r="F242" s="782">
        <v>327.5720874100254</v>
      </c>
      <c r="G242" s="784">
        <v>435.93399877775516</v>
      </c>
      <c r="H242" s="772">
        <f t="shared" si="3"/>
        <v>0.33080325074246031</v>
      </c>
      <c r="I242" s="136"/>
      <c r="J242" s="136"/>
      <c r="K242" s="136"/>
      <c r="L242" s="136"/>
      <c r="M242" s="136"/>
      <c r="N242" s="136"/>
      <c r="O242" s="136"/>
      <c r="P242" s="136"/>
    </row>
    <row r="243" spans="2:16" ht="15.75" customHeight="1" x14ac:dyDescent="0.25">
      <c r="B243" s="134"/>
      <c r="C243" s="89"/>
      <c r="D243" s="808">
        <v>46</v>
      </c>
      <c r="E243" s="809" t="s">
        <v>350</v>
      </c>
      <c r="F243" s="825">
        <v>321.86184699182968</v>
      </c>
      <c r="G243" s="826">
        <v>410.65967671472259</v>
      </c>
      <c r="H243" s="812">
        <f t="shared" si="3"/>
        <v>0.27588802634674187</v>
      </c>
      <c r="I243" s="136"/>
      <c r="J243" s="136"/>
      <c r="K243" s="136"/>
      <c r="L243" s="136"/>
      <c r="M243" s="136"/>
      <c r="N243" s="136"/>
      <c r="O243" s="136"/>
      <c r="P243" s="136"/>
    </row>
    <row r="244" spans="2:16" ht="15.75" customHeight="1" x14ac:dyDescent="0.25">
      <c r="B244" s="89"/>
      <c r="C244" s="89"/>
      <c r="D244" s="768">
        <v>47</v>
      </c>
      <c r="E244" s="769" t="s">
        <v>351</v>
      </c>
      <c r="F244" s="782">
        <v>319.36127744510981</v>
      </c>
      <c r="G244" s="784">
        <v>450.63498566161411</v>
      </c>
      <c r="H244" s="772">
        <f t="shared" si="3"/>
        <v>0.41105079885292906</v>
      </c>
      <c r="I244" s="113"/>
      <c r="J244" s="113"/>
      <c r="K244" s="113"/>
      <c r="L244" s="113"/>
      <c r="M244" s="113"/>
      <c r="N244" s="113"/>
      <c r="O244" s="113"/>
      <c r="P244" s="113"/>
    </row>
    <row r="245" spans="2:16" ht="15.75" customHeight="1" x14ac:dyDescent="0.25">
      <c r="B245" s="89"/>
      <c r="C245" s="89"/>
      <c r="D245" s="808">
        <v>48</v>
      </c>
      <c r="E245" s="809" t="s">
        <v>352</v>
      </c>
      <c r="F245" s="825">
        <v>416.46489104116222</v>
      </c>
      <c r="G245" s="826">
        <v>294.62079452575557</v>
      </c>
      <c r="H245" s="812">
        <f t="shared" si="3"/>
        <v>-0.29256751081897064</v>
      </c>
      <c r="I245" s="113"/>
      <c r="J245" s="113"/>
      <c r="K245" s="113"/>
      <c r="L245" s="113"/>
      <c r="M245" s="113"/>
      <c r="N245" s="113"/>
      <c r="O245" s="113"/>
      <c r="P245" s="113"/>
    </row>
    <row r="246" spans="2:16" ht="15.75" customHeight="1" x14ac:dyDescent="0.25">
      <c r="B246" s="89"/>
      <c r="C246" s="89"/>
      <c r="D246" s="768">
        <v>49</v>
      </c>
      <c r="E246" s="769" t="s">
        <v>353</v>
      </c>
      <c r="F246" s="782">
        <v>278.16411682892908</v>
      </c>
      <c r="G246" s="784">
        <v>270.81398947694214</v>
      </c>
      <c r="H246" s="772">
        <f t="shared" si="3"/>
        <v>-2.6423707830393054E-2</v>
      </c>
      <c r="I246" s="113"/>
      <c r="J246" s="113"/>
      <c r="K246" s="113"/>
      <c r="L246" s="113"/>
      <c r="M246" s="113"/>
      <c r="N246" s="89"/>
      <c r="O246" s="89"/>
      <c r="P246" s="89"/>
    </row>
    <row r="247" spans="2:16" ht="15.75" customHeight="1" x14ac:dyDescent="0.25">
      <c r="B247" s="89"/>
      <c r="C247" s="89"/>
      <c r="D247" s="808">
        <v>50</v>
      </c>
      <c r="E247" s="809" t="s">
        <v>354</v>
      </c>
      <c r="F247" s="825">
        <v>604.39560439560444</v>
      </c>
      <c r="G247" s="826">
        <v>627.36614386154679</v>
      </c>
      <c r="H247" s="812">
        <f t="shared" si="3"/>
        <v>3.8005801661831887E-2</v>
      </c>
      <c r="I247" s="113"/>
      <c r="J247" s="113"/>
      <c r="K247" s="113"/>
      <c r="L247" s="113"/>
      <c r="M247" s="113"/>
      <c r="N247" s="113"/>
      <c r="O247" s="113"/>
      <c r="P247" s="113"/>
    </row>
    <row r="248" spans="2:16" ht="15.75" customHeight="1" x14ac:dyDescent="0.25">
      <c r="B248" s="89"/>
      <c r="C248" s="34"/>
      <c r="D248" s="768">
        <v>51</v>
      </c>
      <c r="E248" s="769" t="s">
        <v>375</v>
      </c>
      <c r="F248" s="782">
        <v>269.26960619320096</v>
      </c>
      <c r="G248" s="784">
        <v>231.19980530542711</v>
      </c>
      <c r="H248" s="772">
        <f t="shared" si="3"/>
        <v>-0.14138172304697014</v>
      </c>
      <c r="I248" s="89"/>
      <c r="J248" s="89"/>
      <c r="K248" s="113"/>
      <c r="L248" s="113"/>
      <c r="M248" s="113"/>
      <c r="N248" s="113"/>
      <c r="O248" s="113"/>
      <c r="P248" s="113"/>
    </row>
    <row r="249" spans="2:16" ht="15.75" customHeight="1" thickBot="1" x14ac:dyDescent="0.3">
      <c r="B249" s="89"/>
      <c r="C249" s="111"/>
      <c r="D249" s="813">
        <v>52</v>
      </c>
      <c r="E249" s="814" t="s">
        <v>356</v>
      </c>
      <c r="F249" s="827">
        <v>913.17665244897375</v>
      </c>
      <c r="G249" s="828">
        <v>882.90024151082844</v>
      </c>
      <c r="H249" s="817">
        <f t="shared" si="3"/>
        <v>-3.3155042736747034E-2</v>
      </c>
      <c r="I249" s="89"/>
      <c r="J249" s="89"/>
      <c r="K249" s="113"/>
      <c r="L249" s="113"/>
      <c r="M249" s="113"/>
      <c r="N249" s="113"/>
      <c r="O249" s="113"/>
      <c r="P249" s="113"/>
    </row>
    <row r="250" spans="2:16" ht="22.5" customHeight="1" thickBot="1" x14ac:dyDescent="0.3">
      <c r="B250" s="89"/>
      <c r="C250" s="111"/>
      <c r="D250" s="1106" t="s">
        <v>411</v>
      </c>
      <c r="E250" s="1107"/>
      <c r="F250" s="804">
        <v>814.79964466384024</v>
      </c>
      <c r="G250" s="802">
        <v>888.56328856328855</v>
      </c>
      <c r="H250" s="799">
        <f t="shared" si="3"/>
        <v>9.0529793897837038E-2</v>
      </c>
      <c r="I250" s="89"/>
      <c r="J250" s="89"/>
      <c r="K250" s="113"/>
      <c r="L250" s="113"/>
      <c r="M250" s="113"/>
      <c r="N250" s="113"/>
      <c r="O250" s="113"/>
      <c r="P250" s="113"/>
    </row>
    <row r="251" spans="2:16" ht="15.75" customHeight="1" x14ac:dyDescent="0.25">
      <c r="B251" s="89"/>
      <c r="C251" s="111"/>
      <c r="D251" s="1112" t="s">
        <v>412</v>
      </c>
      <c r="E251" s="1112"/>
      <c r="F251" s="1112"/>
      <c r="G251"/>
      <c r="H251"/>
      <c r="I251" s="89"/>
      <c r="J251" s="89"/>
      <c r="K251" s="113"/>
      <c r="L251" s="113"/>
      <c r="M251" s="113"/>
      <c r="N251" s="113"/>
      <c r="O251" s="113"/>
      <c r="P251" s="113"/>
    </row>
    <row r="252" spans="2:16" ht="15.75" customHeight="1" x14ac:dyDescent="0.25">
      <c r="B252" s="89"/>
      <c r="C252" s="111"/>
      <c r="D252" s="785" t="s">
        <v>413</v>
      </c>
      <c r="E252" s="773"/>
      <c r="F252" s="774"/>
      <c r="G252"/>
      <c r="H252"/>
      <c r="I252" s="89"/>
      <c r="J252" s="89"/>
      <c r="K252" s="113"/>
      <c r="L252" s="113"/>
      <c r="M252" s="113"/>
      <c r="N252" s="113"/>
      <c r="O252" s="113"/>
      <c r="P252" s="113"/>
    </row>
    <row r="253" spans="2:16" ht="15.75" customHeight="1" x14ac:dyDescent="0.25">
      <c r="B253" s="89"/>
      <c r="C253" s="111"/>
      <c r="D253"/>
      <c r="E253"/>
      <c r="F253"/>
      <c r="G253"/>
      <c r="H253"/>
      <c r="I253" s="89"/>
      <c r="J253" s="89"/>
      <c r="K253" s="113"/>
      <c r="L253" s="113"/>
      <c r="M253" s="113"/>
      <c r="N253" s="113"/>
      <c r="O253" s="113"/>
      <c r="P253" s="113"/>
    </row>
    <row r="254" spans="2:16" ht="15.75" customHeight="1" x14ac:dyDescent="0.25">
      <c r="B254" s="89"/>
      <c r="C254" s="111"/>
      <c r="D254"/>
      <c r="E254"/>
      <c r="F254"/>
      <c r="G254"/>
      <c r="H254"/>
      <c r="I254" s="89"/>
      <c r="J254" s="89"/>
      <c r="K254" s="113"/>
      <c r="L254" s="113"/>
      <c r="M254" s="113"/>
      <c r="N254" s="113"/>
      <c r="O254" s="113"/>
      <c r="P254" s="113"/>
    </row>
    <row r="255" spans="2:16" ht="15.75" customHeight="1" x14ac:dyDescent="0.25">
      <c r="B255" s="89"/>
      <c r="C255" s="111"/>
      <c r="D255" s="1109" t="s">
        <v>454</v>
      </c>
      <c r="E255" s="1109"/>
      <c r="F255" s="1109"/>
      <c r="G255" s="1109"/>
      <c r="H255" s="1109"/>
      <c r="I255" s="89"/>
      <c r="J255" s="89"/>
      <c r="K255" s="113"/>
      <c r="L255" s="113"/>
      <c r="M255" s="113"/>
      <c r="N255" s="113"/>
      <c r="O255" s="113"/>
      <c r="P255" s="113"/>
    </row>
    <row r="256" spans="2:16" ht="31.5" customHeight="1" x14ac:dyDescent="0.25">
      <c r="B256" s="89"/>
      <c r="C256" s="111"/>
      <c r="D256" s="1109"/>
      <c r="E256" s="1109"/>
      <c r="F256" s="1109"/>
      <c r="G256" s="1109"/>
      <c r="H256" s="1109"/>
      <c r="I256" s="89"/>
      <c r="J256" s="89"/>
      <c r="K256" s="113"/>
      <c r="L256" s="113"/>
      <c r="M256" s="113"/>
      <c r="N256" s="113"/>
      <c r="O256" s="113"/>
      <c r="P256" s="113"/>
    </row>
    <row r="257" spans="2:16" ht="5.25" customHeight="1" thickBot="1" x14ac:dyDescent="0.3">
      <c r="B257" s="89"/>
      <c r="C257" s="111"/>
      <c r="D257" s="762"/>
      <c r="E257" s="762"/>
      <c r="F257" s="762"/>
      <c r="G257" s="762"/>
      <c r="H257" s="762"/>
      <c r="I257" s="89"/>
      <c r="J257" s="89"/>
      <c r="K257" s="113"/>
      <c r="L257" s="113"/>
      <c r="M257" s="113"/>
      <c r="N257" s="113"/>
      <c r="O257" s="113"/>
      <c r="P257" s="113"/>
    </row>
    <row r="258" spans="2:16" ht="33" customHeight="1" thickBot="1" x14ac:dyDescent="0.3">
      <c r="B258" s="89"/>
      <c r="C258" s="111"/>
      <c r="D258" s="1110" t="s">
        <v>365</v>
      </c>
      <c r="E258" s="1111"/>
      <c r="F258" s="794">
        <v>2009</v>
      </c>
      <c r="G258" s="795">
        <v>2010</v>
      </c>
      <c r="H258" s="800" t="s">
        <v>450</v>
      </c>
      <c r="I258" s="89"/>
      <c r="J258" s="89"/>
      <c r="K258" s="113"/>
      <c r="L258" s="113"/>
      <c r="M258" s="113"/>
      <c r="N258" s="113"/>
      <c r="O258" s="113"/>
      <c r="P258" s="113"/>
    </row>
    <row r="259" spans="2:16" ht="15.75" customHeight="1" x14ac:dyDescent="0.25">
      <c r="B259" s="89"/>
      <c r="C259" s="111"/>
      <c r="D259" s="763">
        <v>1</v>
      </c>
      <c r="E259" s="764" t="s">
        <v>366</v>
      </c>
      <c r="F259" s="782">
        <v>1112.753551777942</v>
      </c>
      <c r="G259" s="783">
        <v>1255.1092027579373</v>
      </c>
      <c r="H259" s="767">
        <f>(G259-F259)/F259</f>
        <v>0.12793097874416257</v>
      </c>
      <c r="I259" s="89"/>
      <c r="J259" s="89"/>
      <c r="K259" s="113"/>
      <c r="L259" s="113"/>
      <c r="M259" s="113"/>
      <c r="N259" s="113"/>
      <c r="O259" s="113"/>
      <c r="P259" s="113"/>
    </row>
    <row r="260" spans="2:16" ht="15.75" customHeight="1" x14ac:dyDescent="0.25">
      <c r="B260" s="89"/>
      <c r="C260" s="111"/>
      <c r="D260" s="808">
        <v>2</v>
      </c>
      <c r="E260" s="809" t="s">
        <v>306</v>
      </c>
      <c r="F260" s="825">
        <v>488.42105263157896</v>
      </c>
      <c r="G260" s="826">
        <v>577.26811763788123</v>
      </c>
      <c r="H260" s="812">
        <f t="shared" ref="H260:H311" si="4">(G260-F260)/F260</f>
        <v>0.18190670637066197</v>
      </c>
      <c r="I260" s="89"/>
      <c r="J260" s="89"/>
      <c r="K260" s="89"/>
      <c r="L260" s="89"/>
      <c r="M260" s="89"/>
      <c r="N260" s="89"/>
      <c r="O260" s="89"/>
      <c r="P260" s="89"/>
    </row>
    <row r="261" spans="2:16" ht="15.75" customHeight="1" x14ac:dyDescent="0.25">
      <c r="B261" s="111"/>
      <c r="C261" s="111"/>
      <c r="D261" s="768">
        <v>3</v>
      </c>
      <c r="E261" s="769" t="s">
        <v>367</v>
      </c>
      <c r="F261" s="782">
        <v>227.67374352552793</v>
      </c>
      <c r="G261" s="784">
        <v>411.74048585377329</v>
      </c>
      <c r="H261" s="772">
        <f t="shared" si="4"/>
        <v>0.80846714899123573</v>
      </c>
      <c r="I261" s="111"/>
    </row>
    <row r="262" spans="2:16" ht="15.75" customHeight="1" x14ac:dyDescent="0.25">
      <c r="B262" s="134"/>
      <c r="C262" s="134"/>
      <c r="D262" s="808">
        <v>4</v>
      </c>
      <c r="E262" s="809" t="s">
        <v>368</v>
      </c>
      <c r="F262" s="825">
        <v>537.16354294388975</v>
      </c>
      <c r="G262" s="826">
        <v>1054.5868536161543</v>
      </c>
      <c r="H262" s="812">
        <f t="shared" si="4"/>
        <v>0.96325098281346466</v>
      </c>
      <c r="I262" s="89"/>
      <c r="J262" s="89"/>
      <c r="K262" s="89"/>
      <c r="L262" s="89"/>
      <c r="M262" s="89"/>
    </row>
    <row r="263" spans="2:16" ht="15.75" customHeight="1" x14ac:dyDescent="0.25">
      <c r="B263" s="134"/>
      <c r="C263" s="134"/>
      <c r="D263" s="768">
        <v>5</v>
      </c>
      <c r="E263" s="769" t="s">
        <v>309</v>
      </c>
      <c r="F263" s="782">
        <v>1117.5927333091734</v>
      </c>
      <c r="G263" s="784">
        <v>1087.9655836069285</v>
      </c>
      <c r="H263" s="772">
        <f t="shared" si="4"/>
        <v>-2.6509790927612228E-2</v>
      </c>
      <c r="I263" s="137"/>
      <c r="J263" s="138"/>
      <c r="K263" s="138"/>
      <c r="L263" s="138"/>
      <c r="M263" s="138"/>
    </row>
    <row r="264" spans="2:16" ht="15.75" customHeight="1" x14ac:dyDescent="0.25">
      <c r="B264" s="134"/>
      <c r="C264" s="134"/>
      <c r="D264" s="808">
        <v>6</v>
      </c>
      <c r="E264" s="809" t="s">
        <v>310</v>
      </c>
      <c r="F264" s="825">
        <v>1158.7351915371978</v>
      </c>
      <c r="G264" s="826">
        <v>1175.26668320516</v>
      </c>
      <c r="H264" s="812">
        <f t="shared" si="4"/>
        <v>1.4266841801905785E-2</v>
      </c>
      <c r="I264" s="92"/>
      <c r="J264" s="92"/>
      <c r="K264" s="92"/>
      <c r="L264" s="92"/>
      <c r="M264" s="92"/>
      <c r="N264" s="89"/>
      <c r="O264" s="89"/>
      <c r="P264" s="89"/>
    </row>
    <row r="265" spans="2:16" ht="15.75" customHeight="1" x14ac:dyDescent="0.25">
      <c r="B265" s="134"/>
      <c r="C265" s="134"/>
      <c r="D265" s="768">
        <v>7</v>
      </c>
      <c r="E265" s="769" t="s">
        <v>311</v>
      </c>
      <c r="F265" s="782">
        <v>463.03211351755039</v>
      </c>
      <c r="G265" s="784">
        <v>619.34254406860407</v>
      </c>
      <c r="H265" s="772">
        <f t="shared" si="4"/>
        <v>0.33758010727074339</v>
      </c>
      <c r="I265" s="139"/>
      <c r="J265" s="92"/>
      <c r="K265" s="92"/>
      <c r="L265" s="92"/>
      <c r="M265" s="92"/>
      <c r="N265" s="89"/>
      <c r="O265" s="89"/>
      <c r="P265" s="89"/>
    </row>
    <row r="266" spans="2:16" ht="15.75" customHeight="1" x14ac:dyDescent="0.25">
      <c r="B266" s="134"/>
      <c r="C266" s="134"/>
      <c r="D266" s="808">
        <v>8</v>
      </c>
      <c r="E266" s="809" t="s">
        <v>312</v>
      </c>
      <c r="F266" s="825">
        <v>122.03626220362622</v>
      </c>
      <c r="G266" s="826">
        <v>316.40007031112674</v>
      </c>
      <c r="H266" s="812">
        <f t="shared" si="4"/>
        <v>1.5926725761494613</v>
      </c>
      <c r="I266" s="139"/>
      <c r="J266" s="92"/>
      <c r="K266" s="92"/>
      <c r="L266" s="92"/>
      <c r="M266" s="92"/>
      <c r="N266" s="89"/>
      <c r="O266" s="89"/>
      <c r="P266" s="89"/>
    </row>
    <row r="267" spans="2:16" ht="15.75" customHeight="1" x14ac:dyDescent="0.25">
      <c r="B267" s="134"/>
      <c r="C267" s="134"/>
      <c r="D267" s="768">
        <v>9</v>
      </c>
      <c r="E267" s="769" t="s">
        <v>313</v>
      </c>
      <c r="F267" s="782">
        <v>1143.9466158245948</v>
      </c>
      <c r="G267" s="784">
        <v>1319.5352773717011</v>
      </c>
      <c r="H267" s="772">
        <f t="shared" si="4"/>
        <v>0.15349375496909545</v>
      </c>
      <c r="I267" s="139"/>
      <c r="J267" s="92"/>
      <c r="K267" s="92"/>
      <c r="L267" s="92"/>
      <c r="M267" s="92"/>
      <c r="N267" s="89"/>
      <c r="O267" s="89"/>
      <c r="P267" s="89"/>
    </row>
    <row r="268" spans="2:16" ht="15.75" customHeight="1" x14ac:dyDescent="0.25">
      <c r="B268" s="134"/>
      <c r="C268" s="134"/>
      <c r="D268" s="808">
        <v>10</v>
      </c>
      <c r="E268" s="809" t="s">
        <v>314</v>
      </c>
      <c r="F268" s="825">
        <v>340.68912117692605</v>
      </c>
      <c r="G268" s="826">
        <v>205.3388090349076</v>
      </c>
      <c r="H268" s="812">
        <f t="shared" si="4"/>
        <v>-0.39728392757140191</v>
      </c>
      <c r="I268" s="139"/>
      <c r="J268" s="92"/>
      <c r="K268" s="92"/>
      <c r="L268" s="92"/>
      <c r="M268" s="92"/>
      <c r="N268" s="89"/>
      <c r="O268" s="89"/>
      <c r="P268" s="89"/>
    </row>
    <row r="269" spans="2:16" ht="15.75" customHeight="1" x14ac:dyDescent="0.25">
      <c r="B269" s="134"/>
      <c r="C269" s="134"/>
      <c r="D269" s="768">
        <v>11</v>
      </c>
      <c r="E269" s="769" t="s">
        <v>315</v>
      </c>
      <c r="F269" s="786">
        <v>239.35715506924259</v>
      </c>
      <c r="G269" s="784">
        <v>221.64948453608247</v>
      </c>
      <c r="H269" s="772">
        <f t="shared" si="4"/>
        <v>-7.3980117820323987E-2</v>
      </c>
      <c r="I269" s="139"/>
      <c r="J269" s="92"/>
      <c r="K269" s="92"/>
      <c r="L269" s="92"/>
      <c r="M269" s="92"/>
      <c r="N269" s="89"/>
      <c r="O269" s="89"/>
      <c r="P269" s="89"/>
    </row>
    <row r="270" spans="2:16" ht="15.75" customHeight="1" x14ac:dyDescent="0.25">
      <c r="B270" s="134"/>
      <c r="C270" s="134"/>
      <c r="D270" s="808">
        <v>12</v>
      </c>
      <c r="E270" s="809" t="s">
        <v>316</v>
      </c>
      <c r="F270" s="825">
        <v>651.28900949796468</v>
      </c>
      <c r="G270" s="826">
        <v>476.1904761904762</v>
      </c>
      <c r="H270" s="812">
        <f t="shared" si="4"/>
        <v>-0.26884920634920628</v>
      </c>
      <c r="I270" s="139"/>
      <c r="J270" s="92"/>
      <c r="K270" s="92"/>
      <c r="L270" s="92"/>
      <c r="M270" s="92"/>
      <c r="N270" s="89"/>
      <c r="O270" s="89"/>
      <c r="P270" s="89"/>
    </row>
    <row r="271" spans="2:16" ht="15.75" customHeight="1" x14ac:dyDescent="0.25">
      <c r="B271" s="134"/>
      <c r="C271" s="134"/>
      <c r="D271" s="768">
        <v>13</v>
      </c>
      <c r="E271" s="769" t="s">
        <v>317</v>
      </c>
      <c r="F271" s="782">
        <v>1425.8212008181927</v>
      </c>
      <c r="G271" s="784">
        <v>1257.1965691458113</v>
      </c>
      <c r="H271" s="772">
        <f t="shared" si="4"/>
        <v>-0.1182649209982415</v>
      </c>
      <c r="I271" s="139"/>
      <c r="J271" s="92"/>
      <c r="K271" s="92"/>
      <c r="L271" s="92"/>
      <c r="M271" s="92"/>
      <c r="N271" s="89"/>
      <c r="O271" s="89"/>
      <c r="P271" s="89"/>
    </row>
    <row r="272" spans="2:16" ht="15.75" customHeight="1" x14ac:dyDescent="0.25">
      <c r="B272" s="134"/>
      <c r="C272" s="134"/>
      <c r="D272" s="808">
        <v>14</v>
      </c>
      <c r="E272" s="809" t="s">
        <v>318</v>
      </c>
      <c r="F272" s="825">
        <v>459.00803264057123</v>
      </c>
      <c r="G272" s="826">
        <v>618.18181818181813</v>
      </c>
      <c r="H272" s="812">
        <f t="shared" si="4"/>
        <v>0.34677777777777763</v>
      </c>
      <c r="I272" s="139"/>
      <c r="J272" s="92"/>
      <c r="K272" s="92"/>
      <c r="L272" s="92"/>
      <c r="M272" s="92"/>
      <c r="N272" s="89"/>
      <c r="O272" s="89"/>
      <c r="P272" s="89"/>
    </row>
    <row r="273" spans="2:16" ht="15.75" customHeight="1" x14ac:dyDescent="0.25">
      <c r="B273" s="134"/>
      <c r="C273" s="134"/>
      <c r="D273" s="768">
        <v>15</v>
      </c>
      <c r="E273" s="769" t="s">
        <v>369</v>
      </c>
      <c r="F273" s="782">
        <v>1565.4808663449669</v>
      </c>
      <c r="G273" s="784">
        <v>1316.3573586534312</v>
      </c>
      <c r="H273" s="772">
        <f t="shared" si="4"/>
        <v>-0.15913545355120245</v>
      </c>
      <c r="I273" s="139"/>
      <c r="J273" s="92"/>
      <c r="K273" s="92"/>
      <c r="L273" s="92"/>
      <c r="M273" s="92"/>
      <c r="N273" s="89"/>
      <c r="O273" s="89"/>
      <c r="P273" s="89"/>
    </row>
    <row r="274" spans="2:16" ht="15.75" customHeight="1" x14ac:dyDescent="0.25">
      <c r="B274" s="34"/>
      <c r="C274" s="34"/>
      <c r="D274" s="808">
        <v>16</v>
      </c>
      <c r="E274" s="809" t="s">
        <v>320</v>
      </c>
      <c r="F274" s="825">
        <v>433.88429752066116</v>
      </c>
      <c r="G274" s="826">
        <v>806.63485571461035</v>
      </c>
      <c r="H274" s="812">
        <f t="shared" si="4"/>
        <v>0.85910128650414952</v>
      </c>
      <c r="I274" s="140"/>
      <c r="J274" s="89"/>
      <c r="K274" s="89"/>
      <c r="L274" s="89"/>
      <c r="M274" s="89"/>
      <c r="N274" s="89"/>
      <c r="O274" s="89"/>
      <c r="P274" s="89"/>
    </row>
    <row r="275" spans="2:16" ht="15.75" customHeight="1" x14ac:dyDescent="0.25">
      <c r="B275" s="140"/>
      <c r="C275" s="89"/>
      <c r="D275" s="768">
        <v>17</v>
      </c>
      <c r="E275" s="769" t="s">
        <v>321</v>
      </c>
      <c r="F275" s="782">
        <v>131.46969277608636</v>
      </c>
      <c r="G275" s="784">
        <v>264.70588235294116</v>
      </c>
      <c r="H275" s="772">
        <f t="shared" si="4"/>
        <v>1.0134365325077397</v>
      </c>
      <c r="I275" s="140"/>
      <c r="J275" s="89"/>
      <c r="K275" s="89"/>
      <c r="L275" s="89"/>
      <c r="M275" s="89"/>
      <c r="N275" s="89"/>
      <c r="O275" s="89"/>
      <c r="P275" s="89"/>
    </row>
    <row r="276" spans="2:16" ht="15.75" x14ac:dyDescent="0.25">
      <c r="B276" s="129"/>
      <c r="D276" s="808">
        <v>18</v>
      </c>
      <c r="E276" s="809" t="s">
        <v>322</v>
      </c>
      <c r="F276" s="825">
        <v>510.44395191080662</v>
      </c>
      <c r="G276" s="826">
        <v>722.36783225723968</v>
      </c>
      <c r="H276" s="812">
        <f t="shared" si="4"/>
        <v>0.41517561243132134</v>
      </c>
    </row>
    <row r="277" spans="2:16" ht="15.75" x14ac:dyDescent="0.25">
      <c r="B277" s="111"/>
      <c r="D277" s="768">
        <v>19</v>
      </c>
      <c r="E277" s="769" t="s">
        <v>370</v>
      </c>
      <c r="F277" s="782">
        <v>931.0535788453551</v>
      </c>
      <c r="G277" s="784">
        <v>798.56469429395622</v>
      </c>
      <c r="H277" s="772">
        <f t="shared" si="4"/>
        <v>-0.1422999573404839</v>
      </c>
    </row>
    <row r="278" spans="2:16" ht="15.75" customHeight="1" x14ac:dyDescent="0.25">
      <c r="B278" s="111"/>
      <c r="D278" s="808">
        <v>20</v>
      </c>
      <c r="E278" s="809" t="s">
        <v>324</v>
      </c>
      <c r="F278" s="825">
        <v>569.30906581557838</v>
      </c>
      <c r="G278" s="826">
        <v>390.81117148031649</v>
      </c>
      <c r="H278" s="812">
        <f t="shared" si="4"/>
        <v>-0.31353425591343803</v>
      </c>
    </row>
    <row r="279" spans="2:16" ht="15.75" x14ac:dyDescent="0.25">
      <c r="D279" s="768">
        <v>21</v>
      </c>
      <c r="E279" s="769" t="s">
        <v>325</v>
      </c>
      <c r="F279" s="782">
        <v>878.26897600706536</v>
      </c>
      <c r="G279" s="784">
        <v>943.84936836543545</v>
      </c>
      <c r="H279" s="772">
        <f t="shared" si="4"/>
        <v>7.467005456178441E-2</v>
      </c>
    </row>
    <row r="280" spans="2:16" ht="15.75" x14ac:dyDescent="0.25">
      <c r="D280" s="808">
        <v>22</v>
      </c>
      <c r="E280" s="809" t="s">
        <v>326</v>
      </c>
      <c r="F280" s="825">
        <v>0</v>
      </c>
      <c r="G280" s="826">
        <v>46.74535468037864</v>
      </c>
      <c r="H280" s="820" t="s">
        <v>99</v>
      </c>
    </row>
    <row r="281" spans="2:16" ht="15.75" x14ac:dyDescent="0.25">
      <c r="D281" s="768">
        <v>23</v>
      </c>
      <c r="E281" s="769" t="s">
        <v>327</v>
      </c>
      <c r="F281" s="782">
        <v>507.94357006469789</v>
      </c>
      <c r="G281" s="784">
        <v>803.25153137881887</v>
      </c>
      <c r="H281" s="772">
        <f t="shared" si="4"/>
        <v>0.58137946559005949</v>
      </c>
    </row>
    <row r="282" spans="2:16" ht="15.75" x14ac:dyDescent="0.25">
      <c r="D282" s="808">
        <v>24</v>
      </c>
      <c r="E282" s="809" t="s">
        <v>328</v>
      </c>
      <c r="F282" s="825">
        <v>855.77875867039006</v>
      </c>
      <c r="G282" s="826">
        <v>990.54441012864106</v>
      </c>
      <c r="H282" s="812">
        <f t="shared" si="4"/>
        <v>0.15747721019347835</v>
      </c>
    </row>
    <row r="283" spans="2:16" ht="15.75" x14ac:dyDescent="0.25">
      <c r="D283" s="768">
        <v>25</v>
      </c>
      <c r="E283" s="769" t="s">
        <v>371</v>
      </c>
      <c r="F283" s="782">
        <v>467.44473596911848</v>
      </c>
      <c r="G283" s="784">
        <v>661.23778501628669</v>
      </c>
      <c r="H283" s="772">
        <f t="shared" si="4"/>
        <v>0.41457959441000325</v>
      </c>
    </row>
    <row r="284" spans="2:16" ht="15.75" x14ac:dyDescent="0.25">
      <c r="D284" s="808">
        <v>26</v>
      </c>
      <c r="E284" s="809" t="s">
        <v>330</v>
      </c>
      <c r="F284" s="825">
        <v>1106.6969353007946</v>
      </c>
      <c r="G284" s="826">
        <v>599.03381642512079</v>
      </c>
      <c r="H284" s="812">
        <f t="shared" si="4"/>
        <v>-0.45871918741483958</v>
      </c>
    </row>
    <row r="285" spans="2:16" ht="15.75" x14ac:dyDescent="0.25">
      <c r="D285" s="768">
        <v>27</v>
      </c>
      <c r="E285" s="769" t="s">
        <v>331</v>
      </c>
      <c r="F285" s="782">
        <v>291.19145838388738</v>
      </c>
      <c r="G285" s="784">
        <v>271.09454422229754</v>
      </c>
      <c r="H285" s="772">
        <f t="shared" si="4"/>
        <v>-6.9016152716593102E-2</v>
      </c>
    </row>
    <row r="286" spans="2:16" ht="15.75" x14ac:dyDescent="0.25">
      <c r="D286" s="808">
        <v>28</v>
      </c>
      <c r="E286" s="809" t="s">
        <v>332</v>
      </c>
      <c r="F286" s="825">
        <v>464.27447277305635</v>
      </c>
      <c r="G286" s="826">
        <v>521.05638829407565</v>
      </c>
      <c r="H286" s="812">
        <f t="shared" si="4"/>
        <v>0.12230247160018869</v>
      </c>
    </row>
    <row r="287" spans="2:16" ht="14.25" customHeight="1" x14ac:dyDescent="0.25">
      <c r="D287" s="768">
        <v>29</v>
      </c>
      <c r="E287" s="769" t="s">
        <v>409</v>
      </c>
      <c r="F287" s="782">
        <v>1135.7215504576789</v>
      </c>
      <c r="G287" s="784">
        <v>1670.7847982115543</v>
      </c>
      <c r="H287" s="772">
        <f t="shared" si="4"/>
        <v>0.47112185864418343</v>
      </c>
    </row>
    <row r="288" spans="2:16" ht="15.75" x14ac:dyDescent="0.25">
      <c r="D288" s="808">
        <v>30</v>
      </c>
      <c r="E288" s="809" t="s">
        <v>334</v>
      </c>
      <c r="F288" s="825">
        <v>322.33513900702872</v>
      </c>
      <c r="G288" s="826">
        <v>465.81784304156872</v>
      </c>
      <c r="H288" s="812">
        <f t="shared" si="4"/>
        <v>0.44513516111382223</v>
      </c>
    </row>
    <row r="289" spans="2:17" ht="15.75" x14ac:dyDescent="0.25">
      <c r="D289" s="768">
        <v>31</v>
      </c>
      <c r="E289" s="769" t="s">
        <v>335</v>
      </c>
      <c r="F289" s="782">
        <v>830.81570996978849</v>
      </c>
      <c r="G289" s="784">
        <v>547.3965287049399</v>
      </c>
      <c r="H289" s="772">
        <f t="shared" si="4"/>
        <v>-0.34113363272241776</v>
      </c>
    </row>
    <row r="290" spans="2:17" ht="15.75" x14ac:dyDescent="0.25">
      <c r="D290" s="808">
        <v>32</v>
      </c>
      <c r="E290" s="809" t="s">
        <v>336</v>
      </c>
      <c r="F290" s="825">
        <v>504.11522633744858</v>
      </c>
      <c r="G290" s="826">
        <v>675.01467423204849</v>
      </c>
      <c r="H290" s="812">
        <f t="shared" si="4"/>
        <v>0.33900870072153289</v>
      </c>
    </row>
    <row r="291" spans="2:17" ht="15.75" x14ac:dyDescent="0.25">
      <c r="D291" s="768">
        <v>33</v>
      </c>
      <c r="E291" s="769" t="s">
        <v>372</v>
      </c>
      <c r="F291" s="782">
        <v>765.14635806671208</v>
      </c>
      <c r="G291" s="784">
        <v>857.27217060248665</v>
      </c>
      <c r="H291" s="772">
        <f t="shared" si="4"/>
        <v>0.12040286353652388</v>
      </c>
    </row>
    <row r="292" spans="2:17" ht="15.75" x14ac:dyDescent="0.25">
      <c r="D292" s="808">
        <v>34</v>
      </c>
      <c r="E292" s="809" t="s">
        <v>338</v>
      </c>
      <c r="F292" s="825">
        <v>229.07122032486464</v>
      </c>
      <c r="G292" s="826">
        <v>769.55074875207981</v>
      </c>
      <c r="H292" s="812">
        <f t="shared" si="4"/>
        <v>2.3594388140977158</v>
      </c>
    </row>
    <row r="293" spans="2:17" ht="15.75" x14ac:dyDescent="0.25">
      <c r="D293" s="768">
        <v>35</v>
      </c>
      <c r="E293" s="769" t="s">
        <v>339</v>
      </c>
      <c r="F293" s="782">
        <v>1241.7608286252355</v>
      </c>
      <c r="G293" s="784">
        <v>1209.6407457935425</v>
      </c>
      <c r="H293" s="772">
        <f t="shared" si="4"/>
        <v>-2.5866561491759615E-2</v>
      </c>
    </row>
    <row r="294" spans="2:17" ht="15.75" x14ac:dyDescent="0.25">
      <c r="D294" s="808">
        <v>36</v>
      </c>
      <c r="E294" s="809" t="s">
        <v>373</v>
      </c>
      <c r="F294" s="825">
        <v>289.85507246376812</v>
      </c>
      <c r="G294" s="826">
        <v>346.17048896581565</v>
      </c>
      <c r="H294" s="812">
        <f t="shared" si="4"/>
        <v>0.19428818693206396</v>
      </c>
    </row>
    <row r="295" spans="2:17" ht="15.75" x14ac:dyDescent="0.25">
      <c r="C295" s="123"/>
      <c r="D295" s="768">
        <v>37</v>
      </c>
      <c r="E295" s="769" t="s">
        <v>341</v>
      </c>
      <c r="F295" s="782">
        <v>1668.891332683783</v>
      </c>
      <c r="G295" s="784">
        <v>1827.1947773555491</v>
      </c>
      <c r="H295" s="772">
        <f t="shared" si="4"/>
        <v>9.4855453780321716E-2</v>
      </c>
    </row>
    <row r="296" spans="2:17" ht="15.75" x14ac:dyDescent="0.25">
      <c r="C296" s="123"/>
      <c r="D296" s="808">
        <v>38</v>
      </c>
      <c r="E296" s="809" t="s">
        <v>342</v>
      </c>
      <c r="F296" s="825">
        <v>373.01834006838669</v>
      </c>
      <c r="G296" s="826">
        <v>433.44771536933359</v>
      </c>
      <c r="H296" s="812">
        <f t="shared" si="4"/>
        <v>0.1620010836192885</v>
      </c>
    </row>
    <row r="297" spans="2:17" ht="15.75" x14ac:dyDescent="0.25">
      <c r="C297" s="123"/>
      <c r="D297" s="768">
        <v>39</v>
      </c>
      <c r="E297" s="769" t="s">
        <v>343</v>
      </c>
      <c r="F297" s="782">
        <v>504.64807436918989</v>
      </c>
      <c r="G297" s="784">
        <v>1415.3668399768919</v>
      </c>
      <c r="H297" s="772">
        <f t="shared" si="4"/>
        <v>1.804661132901578</v>
      </c>
    </row>
    <row r="298" spans="2:17" ht="15.75" x14ac:dyDescent="0.25">
      <c r="D298" s="808">
        <v>40</v>
      </c>
      <c r="E298" s="809" t="s">
        <v>344</v>
      </c>
      <c r="F298" s="825">
        <v>212.7659574468085</v>
      </c>
      <c r="G298" s="826">
        <v>482.5090470446321</v>
      </c>
      <c r="H298" s="812">
        <f t="shared" si="4"/>
        <v>1.2677925211097709</v>
      </c>
    </row>
    <row r="299" spans="2:17" ht="15.75" x14ac:dyDescent="0.25">
      <c r="B299" s="123"/>
      <c r="C299" s="123"/>
      <c r="D299" s="768">
        <v>41</v>
      </c>
      <c r="E299" s="769" t="s">
        <v>345</v>
      </c>
      <c r="F299" s="782">
        <v>1558.4467019148894</v>
      </c>
      <c r="G299" s="784">
        <v>1748.7981958100061</v>
      </c>
      <c r="H299" s="772">
        <f t="shared" si="4"/>
        <v>0.12214180546644846</v>
      </c>
      <c r="I299" s="123"/>
    </row>
    <row r="300" spans="2:17" ht="15.75" x14ac:dyDescent="0.25">
      <c r="B300" s="111"/>
      <c r="D300" s="808">
        <v>42</v>
      </c>
      <c r="E300" s="809" t="s">
        <v>346</v>
      </c>
      <c r="F300" s="825">
        <v>952.07531022678643</v>
      </c>
      <c r="G300" s="826">
        <v>1035.3364843574161</v>
      </c>
      <c r="H300" s="812">
        <f t="shared" si="4"/>
        <v>8.7452298401474865E-2</v>
      </c>
    </row>
    <row r="301" spans="2:17" ht="15.75" x14ac:dyDescent="0.25">
      <c r="B301" s="111"/>
      <c r="D301" s="768">
        <v>43</v>
      </c>
      <c r="E301" s="769" t="s">
        <v>374</v>
      </c>
      <c r="F301" s="782">
        <v>686.21334996880853</v>
      </c>
      <c r="G301" s="784">
        <v>332.33632436025255</v>
      </c>
      <c r="H301" s="772">
        <f t="shared" si="4"/>
        <v>-0.51569533822774105</v>
      </c>
    </row>
    <row r="302" spans="2:17" ht="15" customHeight="1" x14ac:dyDescent="0.25">
      <c r="B302" s="89"/>
      <c r="C302" s="89"/>
      <c r="D302" s="808">
        <v>44</v>
      </c>
      <c r="E302" s="809" t="s">
        <v>348</v>
      </c>
      <c r="F302" s="825">
        <v>472.98526468983084</v>
      </c>
      <c r="G302" s="826">
        <v>543.34249313015243</v>
      </c>
      <c r="H302" s="812">
        <f t="shared" si="4"/>
        <v>0.14875141720632606</v>
      </c>
      <c r="I302" s="89"/>
      <c r="J302" s="89"/>
      <c r="K302" s="89"/>
      <c r="L302" s="89"/>
      <c r="M302" s="89"/>
      <c r="N302" s="89"/>
      <c r="O302" s="89"/>
      <c r="P302" s="89"/>
      <c r="Q302" s="89"/>
    </row>
    <row r="303" spans="2:17" ht="15.75" x14ac:dyDescent="0.25">
      <c r="B303" s="89"/>
      <c r="C303" s="89"/>
      <c r="D303" s="768">
        <v>45</v>
      </c>
      <c r="E303" s="769" t="s">
        <v>349</v>
      </c>
      <c r="F303" s="782">
        <v>573.2511529675445</v>
      </c>
      <c r="G303" s="784">
        <v>774.08840904461192</v>
      </c>
      <c r="H303" s="772">
        <f t="shared" si="4"/>
        <v>0.35034775776270988</v>
      </c>
      <c r="J303" s="89"/>
      <c r="K303" s="89"/>
      <c r="L303" s="89"/>
      <c r="M303" s="89"/>
      <c r="N303" s="89"/>
      <c r="O303" s="89"/>
      <c r="P303" s="89"/>
      <c r="Q303" s="89"/>
    </row>
    <row r="304" spans="2:17" ht="15.75" x14ac:dyDescent="0.25">
      <c r="B304" s="89"/>
      <c r="C304" s="89"/>
      <c r="D304" s="808">
        <v>46</v>
      </c>
      <c r="E304" s="809" t="s">
        <v>350</v>
      </c>
      <c r="F304" s="825">
        <v>429.14912932243953</v>
      </c>
      <c r="G304" s="826">
        <v>681.52031454783753</v>
      </c>
      <c r="H304" s="812">
        <f t="shared" si="4"/>
        <v>0.58807339449541296</v>
      </c>
      <c r="J304" s="89"/>
      <c r="K304" s="89"/>
      <c r="L304" s="113"/>
      <c r="M304" s="113"/>
      <c r="N304" s="113"/>
      <c r="O304" s="113"/>
      <c r="P304" s="113"/>
      <c r="Q304" s="113"/>
    </row>
    <row r="305" spans="2:18" ht="15.75" x14ac:dyDescent="0.25">
      <c r="B305" s="89"/>
      <c r="C305" s="89"/>
      <c r="D305" s="768">
        <v>47</v>
      </c>
      <c r="E305" s="769" t="s">
        <v>351</v>
      </c>
      <c r="F305" s="782">
        <v>359.28143712574848</v>
      </c>
      <c r="G305" s="784">
        <v>737.40270380991399</v>
      </c>
      <c r="H305" s="772">
        <f t="shared" si="4"/>
        <v>1.0524375256042606</v>
      </c>
      <c r="J305" s="89"/>
      <c r="K305" s="89"/>
      <c r="L305" s="89"/>
      <c r="M305" s="89"/>
      <c r="N305" s="89"/>
      <c r="O305" s="89"/>
      <c r="P305" s="89"/>
      <c r="Q305" s="89"/>
    </row>
    <row r="306" spans="2:18" ht="15.75" x14ac:dyDescent="0.25">
      <c r="B306" s="89"/>
      <c r="C306" s="89"/>
      <c r="D306" s="808">
        <v>48</v>
      </c>
      <c r="E306" s="809" t="s">
        <v>352</v>
      </c>
      <c r="F306" s="825">
        <v>677.96610169491521</v>
      </c>
      <c r="G306" s="826">
        <v>522.71431286827601</v>
      </c>
      <c r="H306" s="812">
        <f t="shared" si="4"/>
        <v>-0.22899638851929283</v>
      </c>
      <c r="I306" s="113"/>
      <c r="J306" s="113"/>
      <c r="K306" s="113"/>
      <c r="L306" s="113"/>
      <c r="M306" s="113"/>
      <c r="N306" s="113"/>
      <c r="O306" s="113"/>
      <c r="P306" s="113"/>
      <c r="Q306" s="113"/>
    </row>
    <row r="307" spans="2:18" ht="15.75" x14ac:dyDescent="0.25">
      <c r="B307" s="89"/>
      <c r="C307" s="34"/>
      <c r="D307" s="768">
        <v>49</v>
      </c>
      <c r="E307" s="769" t="s">
        <v>353</v>
      </c>
      <c r="F307" s="782">
        <v>395.28585023058343</v>
      </c>
      <c r="G307" s="784">
        <v>448.77746827607552</v>
      </c>
      <c r="H307" s="772">
        <f t="shared" si="4"/>
        <v>0.13532388779990137</v>
      </c>
    </row>
    <row r="308" spans="2:18" ht="15.75" x14ac:dyDescent="0.25">
      <c r="B308" s="89"/>
      <c r="C308" s="89"/>
      <c r="D308" s="808">
        <v>50</v>
      </c>
      <c r="E308" s="809" t="s">
        <v>354</v>
      </c>
      <c r="F308" s="825">
        <v>934.06593406593402</v>
      </c>
      <c r="G308" s="826">
        <v>1092.4824229313142</v>
      </c>
      <c r="H308" s="812">
        <f t="shared" si="4"/>
        <v>0.16959882925587763</v>
      </c>
    </row>
    <row r="309" spans="2:18" ht="15.75" x14ac:dyDescent="0.25">
      <c r="B309" s="89"/>
      <c r="C309" s="89"/>
      <c r="D309" s="768">
        <v>51</v>
      </c>
      <c r="E309" s="769" t="s">
        <v>375</v>
      </c>
      <c r="F309" s="782">
        <v>403.90440928980144</v>
      </c>
      <c r="G309" s="784">
        <v>267.70503772207348</v>
      </c>
      <c r="H309" s="772">
        <f t="shared" si="4"/>
        <v>-0.33720694410643309</v>
      </c>
    </row>
    <row r="310" spans="2:18" ht="16.5" thickBot="1" x14ac:dyDescent="0.3">
      <c r="B310" s="129"/>
      <c r="D310" s="813">
        <v>52</v>
      </c>
      <c r="E310" s="814" t="s">
        <v>356</v>
      </c>
      <c r="F310" s="827">
        <v>1301.0620330346665</v>
      </c>
      <c r="G310" s="828">
        <v>1245.8263497551898</v>
      </c>
      <c r="H310" s="817">
        <f t="shared" si="4"/>
        <v>-4.2454304158458946E-2</v>
      </c>
    </row>
    <row r="311" spans="2:18" ht="24" customHeight="1" thickBot="1" x14ac:dyDescent="0.3">
      <c r="B311" s="111"/>
      <c r="D311" s="1106" t="s">
        <v>411</v>
      </c>
      <c r="E311" s="1107"/>
      <c r="F311" s="805">
        <v>1216.7470783175791</v>
      </c>
      <c r="G311" s="802">
        <v>1326.8864468864469</v>
      </c>
      <c r="H311" s="799">
        <f t="shared" si="4"/>
        <v>9.0519525817279831E-2</v>
      </c>
    </row>
    <row r="312" spans="2:18" ht="15.75" customHeight="1" x14ac:dyDescent="0.25">
      <c r="B312" s="111"/>
      <c r="D312" s="1112" t="s">
        <v>412</v>
      </c>
      <c r="E312" s="1112"/>
      <c r="F312" s="1112"/>
      <c r="G312"/>
      <c r="H312"/>
    </row>
    <row r="313" spans="2:18" ht="18.75" x14ac:dyDescent="0.25">
      <c r="B313" s="111"/>
      <c r="D313" s="785" t="s">
        <v>413</v>
      </c>
      <c r="E313" s="773"/>
      <c r="F313" s="774"/>
      <c r="G313"/>
      <c r="H313"/>
    </row>
    <row r="314" spans="2:18" ht="15.75" x14ac:dyDescent="0.25">
      <c r="B314" s="123"/>
      <c r="C314" s="123"/>
      <c r="D314"/>
      <c r="E314"/>
      <c r="F314"/>
      <c r="G314"/>
      <c r="H314"/>
      <c r="I314" s="123"/>
      <c r="J314" s="123"/>
      <c r="K314" s="123"/>
      <c r="L314" s="123"/>
    </row>
    <row r="315" spans="2:18" ht="15.75" x14ac:dyDescent="0.25">
      <c r="B315" s="129"/>
      <c r="D315"/>
      <c r="E315"/>
      <c r="F315"/>
      <c r="G315"/>
      <c r="H315"/>
    </row>
    <row r="316" spans="2:18" ht="15.75" customHeight="1" x14ac:dyDescent="0.25">
      <c r="B316" s="111"/>
      <c r="D316" s="1109" t="s">
        <v>455</v>
      </c>
      <c r="E316" s="1109"/>
      <c r="F316" s="1109"/>
      <c r="G316" s="1109"/>
      <c r="H316" s="1109"/>
    </row>
    <row r="317" spans="2:18" ht="33" customHeight="1" x14ac:dyDescent="0.25">
      <c r="B317" s="89"/>
      <c r="C317" s="89"/>
      <c r="D317" s="1109"/>
      <c r="E317" s="1109"/>
      <c r="F317" s="1109"/>
      <c r="G317" s="1109"/>
      <c r="H317" s="1109"/>
      <c r="I317" s="89"/>
      <c r="J317" s="89"/>
      <c r="K317" s="89"/>
      <c r="L317" s="89"/>
      <c r="M317" s="89"/>
      <c r="N317" s="89"/>
      <c r="O317" s="89"/>
      <c r="P317" s="89"/>
      <c r="Q317" s="89"/>
      <c r="R317" s="89"/>
    </row>
    <row r="318" spans="2:18" ht="6" customHeight="1" thickBot="1" x14ac:dyDescent="0.3">
      <c r="B318" s="89"/>
      <c r="C318" s="89"/>
      <c r="D318" s="762"/>
      <c r="E318" s="762"/>
      <c r="F318" s="762"/>
      <c r="G318" s="762"/>
      <c r="H318" s="762"/>
      <c r="K318" s="89"/>
      <c r="L318" s="89"/>
      <c r="M318" s="89"/>
      <c r="N318" s="89"/>
      <c r="O318" s="89"/>
      <c r="P318" s="89"/>
      <c r="Q318" s="89"/>
      <c r="R318" s="89"/>
    </row>
    <row r="319" spans="2:18" ht="32.25" thickBot="1" x14ac:dyDescent="0.3">
      <c r="B319" s="89"/>
      <c r="C319" s="89"/>
      <c r="D319" s="1110" t="s">
        <v>365</v>
      </c>
      <c r="E319" s="1111"/>
      <c r="F319" s="794">
        <v>2009</v>
      </c>
      <c r="G319" s="795">
        <v>2010</v>
      </c>
      <c r="H319" s="800" t="s">
        <v>450</v>
      </c>
      <c r="K319" s="89"/>
      <c r="L319" s="89"/>
      <c r="M319" s="89"/>
      <c r="N319" s="89"/>
      <c r="O319" s="89"/>
      <c r="P319" s="89"/>
      <c r="Q319" s="89"/>
      <c r="R319" s="89"/>
    </row>
    <row r="320" spans="2:18" ht="15.75" x14ac:dyDescent="0.25">
      <c r="B320" s="89"/>
      <c r="C320" s="89"/>
      <c r="D320" s="763">
        <v>1</v>
      </c>
      <c r="E320" s="764" t="s">
        <v>366</v>
      </c>
      <c r="F320" s="782">
        <v>24.636610002463662</v>
      </c>
      <c r="G320" s="776">
        <v>37.157838239544198</v>
      </c>
      <c r="H320" s="787">
        <f>(G320-F320)/F320</f>
        <v>0.50823665414309893</v>
      </c>
      <c r="K320" s="89"/>
      <c r="L320" s="89"/>
      <c r="M320" s="89"/>
      <c r="N320" s="89"/>
      <c r="O320" s="89"/>
      <c r="P320" s="89"/>
      <c r="Q320" s="89"/>
      <c r="R320" s="89"/>
    </row>
    <row r="321" spans="2:18" ht="15.75" x14ac:dyDescent="0.25">
      <c r="B321" s="89"/>
      <c r="C321" s="89"/>
      <c r="D321" s="808">
        <v>2</v>
      </c>
      <c r="E321" s="809" t="s">
        <v>306</v>
      </c>
      <c r="F321" s="825">
        <v>25.263157894736842</v>
      </c>
      <c r="G321" s="819">
        <v>15.601841017240034</v>
      </c>
      <c r="H321" s="829">
        <f t="shared" ref="H321:H372" si="5">(G321-F321)/F321</f>
        <v>-0.38242712640091536</v>
      </c>
      <c r="K321" s="89"/>
      <c r="L321" s="89"/>
      <c r="M321" s="89"/>
      <c r="N321" s="89"/>
      <c r="O321" s="89"/>
      <c r="P321" s="89"/>
      <c r="Q321" s="89"/>
      <c r="R321" s="89"/>
    </row>
    <row r="322" spans="2:18" ht="15.75" x14ac:dyDescent="0.25">
      <c r="B322" s="89"/>
      <c r="C322" s="89"/>
      <c r="D322" s="768">
        <v>3</v>
      </c>
      <c r="E322" s="769" t="s">
        <v>367</v>
      </c>
      <c r="F322" s="782">
        <v>34.151061528829189</v>
      </c>
      <c r="G322" s="778">
        <v>47.056055526145521</v>
      </c>
      <c r="H322" s="788">
        <f t="shared" si="5"/>
        <v>0.37787973256475105</v>
      </c>
      <c r="I322" s="89"/>
      <c r="J322" s="89"/>
      <c r="K322" s="89"/>
      <c r="L322" s="89"/>
      <c r="M322" s="89"/>
      <c r="N322" s="89"/>
      <c r="O322" s="89"/>
      <c r="P322" s="89"/>
      <c r="Q322" s="89"/>
      <c r="R322" s="89"/>
    </row>
    <row r="323" spans="2:18" ht="15.75" x14ac:dyDescent="0.25">
      <c r="B323" s="129"/>
      <c r="C323" s="34"/>
      <c r="D323" s="808">
        <v>4</v>
      </c>
      <c r="E323" s="809" t="s">
        <v>368</v>
      </c>
      <c r="F323" s="825">
        <v>17.516202487300752</v>
      </c>
      <c r="G323" s="819">
        <v>71.903649110192347</v>
      </c>
      <c r="H323" s="829">
        <f t="shared" si="5"/>
        <v>3.1049793277008813</v>
      </c>
    </row>
    <row r="324" spans="2:18" ht="15.75" x14ac:dyDescent="0.25">
      <c r="B324" s="129"/>
      <c r="D324" s="768">
        <v>5</v>
      </c>
      <c r="E324" s="769" t="s">
        <v>309</v>
      </c>
      <c r="F324" s="782">
        <v>17.535450836441004</v>
      </c>
      <c r="G324" s="778">
        <v>20.378127476508549</v>
      </c>
      <c r="H324" s="788">
        <f t="shared" si="5"/>
        <v>0.16211026831201189</v>
      </c>
    </row>
    <row r="325" spans="2:18" ht="15.75" x14ac:dyDescent="0.25">
      <c r="B325" s="129"/>
      <c r="D325" s="808">
        <v>6</v>
      </c>
      <c r="E325" s="809" t="s">
        <v>310</v>
      </c>
      <c r="F325" s="825">
        <v>28.824258495950193</v>
      </c>
      <c r="G325" s="819">
        <v>31.009675018605805</v>
      </c>
      <c r="H325" s="829">
        <f t="shared" si="5"/>
        <v>7.5818655420491113E-2</v>
      </c>
    </row>
    <row r="326" spans="2:18" ht="15.75" x14ac:dyDescent="0.25">
      <c r="B326" s="129"/>
      <c r="D326" s="768">
        <v>7</v>
      </c>
      <c r="E326" s="769" t="s">
        <v>311</v>
      </c>
      <c r="F326" s="782">
        <v>14.936519790888722</v>
      </c>
      <c r="G326" s="778">
        <v>31.761156106082261</v>
      </c>
      <c r="H326" s="788">
        <f t="shared" si="5"/>
        <v>1.1264094013022075</v>
      </c>
    </row>
    <row r="327" spans="2:18" ht="15.75" x14ac:dyDescent="0.25">
      <c r="B327" s="129"/>
      <c r="D327" s="808">
        <v>8</v>
      </c>
      <c r="E327" s="809" t="s">
        <v>312</v>
      </c>
      <c r="F327" s="825">
        <v>17.433751743375176</v>
      </c>
      <c r="G327" s="819">
        <v>0</v>
      </c>
      <c r="H327" s="829">
        <f t="shared" si="5"/>
        <v>-1</v>
      </c>
    </row>
    <row r="328" spans="2:18" ht="15.75" x14ac:dyDescent="0.25">
      <c r="B328" s="129"/>
      <c r="D328" s="768">
        <v>9</v>
      </c>
      <c r="E328" s="769" t="s">
        <v>313</v>
      </c>
      <c r="F328" s="786">
        <v>19.065776930409914</v>
      </c>
      <c r="G328" s="778">
        <v>23.082249749942296</v>
      </c>
      <c r="H328" s="788">
        <f t="shared" si="5"/>
        <v>0.21066399938447342</v>
      </c>
    </row>
    <row r="329" spans="2:18" ht="15.75" x14ac:dyDescent="0.25">
      <c r="B329" s="129"/>
      <c r="D329" s="808">
        <v>10</v>
      </c>
      <c r="E329" s="809" t="s">
        <v>314</v>
      </c>
      <c r="F329" s="825">
        <v>23.228803716608596</v>
      </c>
      <c r="G329" s="819">
        <v>23.692939504027798</v>
      </c>
      <c r="H329" s="829">
        <f t="shared" si="5"/>
        <v>1.9981045648396666E-2</v>
      </c>
    </row>
    <row r="330" spans="2:18" ht="15.75" x14ac:dyDescent="0.25">
      <c r="B330" s="129"/>
      <c r="D330" s="768">
        <v>11</v>
      </c>
      <c r="E330" s="769" t="s">
        <v>315</v>
      </c>
      <c r="F330" s="782">
        <v>39.892859178207104</v>
      </c>
      <c r="G330" s="778">
        <v>51.546391752577321</v>
      </c>
      <c r="H330" s="788">
        <f t="shared" si="5"/>
        <v>0.292120765832106</v>
      </c>
    </row>
    <row r="331" spans="2:18" ht="15.75" x14ac:dyDescent="0.25">
      <c r="B331" s="129"/>
      <c r="D331" s="808">
        <v>12</v>
      </c>
      <c r="E331" s="809" t="s">
        <v>316</v>
      </c>
      <c r="F331" s="825">
        <v>108.54816824966079</v>
      </c>
      <c r="G331" s="819">
        <v>28.011204481792717</v>
      </c>
      <c r="H331" s="829">
        <f t="shared" si="5"/>
        <v>-0.74194677871148462</v>
      </c>
    </row>
    <row r="332" spans="2:18" ht="15.75" x14ac:dyDescent="0.25">
      <c r="B332" s="129"/>
      <c r="D332" s="768">
        <v>13</v>
      </c>
      <c r="E332" s="769" t="s">
        <v>317</v>
      </c>
      <c r="F332" s="782">
        <v>18.048369630610036</v>
      </c>
      <c r="G332" s="778">
        <v>17.624250969333804</v>
      </c>
      <c r="H332" s="788">
        <f t="shared" si="5"/>
        <v>-2.3499001292445091E-2</v>
      </c>
    </row>
    <row r="333" spans="2:18" ht="15.75" x14ac:dyDescent="0.25">
      <c r="B333" s="129"/>
      <c r="D333" s="808">
        <v>14</v>
      </c>
      <c r="E333" s="809" t="s">
        <v>318</v>
      </c>
      <c r="F333" s="825">
        <v>38.250669386714264</v>
      </c>
      <c r="G333" s="819">
        <v>0</v>
      </c>
      <c r="H333" s="829">
        <f t="shared" si="5"/>
        <v>-1</v>
      </c>
    </row>
    <row r="334" spans="2:18" ht="15.75" x14ac:dyDescent="0.25">
      <c r="B334" s="129"/>
      <c r="D334" s="768">
        <v>15</v>
      </c>
      <c r="E334" s="769" t="s">
        <v>369</v>
      </c>
      <c r="F334" s="782">
        <v>22.44417012680956</v>
      </c>
      <c r="G334" s="778">
        <v>26.974536037980148</v>
      </c>
      <c r="H334" s="788">
        <f t="shared" si="5"/>
        <v>0.20185045317220554</v>
      </c>
    </row>
    <row r="335" spans="2:18" ht="15.75" x14ac:dyDescent="0.25">
      <c r="B335" s="111"/>
      <c r="D335" s="808">
        <v>16</v>
      </c>
      <c r="E335" s="809" t="s">
        <v>320</v>
      </c>
      <c r="F335" s="825">
        <v>10.330578512396695</v>
      </c>
      <c r="G335" s="819">
        <v>0</v>
      </c>
      <c r="H335" s="829">
        <f t="shared" si="5"/>
        <v>-1</v>
      </c>
    </row>
    <row r="336" spans="2:18" ht="15.75" x14ac:dyDescent="0.25">
      <c r="B336" s="111"/>
      <c r="D336" s="768">
        <v>17</v>
      </c>
      <c r="E336" s="769" t="s">
        <v>321</v>
      </c>
      <c r="F336" s="782">
        <v>20.758372543592582</v>
      </c>
      <c r="G336" s="778">
        <v>7.3529411764705879</v>
      </c>
      <c r="H336" s="788">
        <f t="shared" si="5"/>
        <v>-0.64578431372549028</v>
      </c>
    </row>
    <row r="337" spans="2:18" ht="15.75" x14ac:dyDescent="0.25">
      <c r="B337" s="123"/>
      <c r="C337" s="123"/>
      <c r="D337" s="808">
        <v>18</v>
      </c>
      <c r="E337" s="809" t="s">
        <v>322</v>
      </c>
      <c r="F337" s="825">
        <v>13.432735576600175</v>
      </c>
      <c r="G337" s="819">
        <v>31.963178418461933</v>
      </c>
      <c r="H337" s="829">
        <f t="shared" si="5"/>
        <v>1.3794988173623983</v>
      </c>
      <c r="I337" s="123"/>
      <c r="J337" s="123"/>
      <c r="K337" s="123"/>
      <c r="L337" s="123"/>
      <c r="M337" s="123"/>
    </row>
    <row r="338" spans="2:18" ht="15.75" x14ac:dyDescent="0.25">
      <c r="B338" s="111"/>
      <c r="D338" s="768">
        <v>19</v>
      </c>
      <c r="E338" s="769" t="s">
        <v>370</v>
      </c>
      <c r="F338" s="782">
        <v>13.844662882458811</v>
      </c>
      <c r="G338" s="778">
        <v>10.553718426792374</v>
      </c>
      <c r="H338" s="788">
        <f t="shared" si="5"/>
        <v>-0.23770491803278679</v>
      </c>
    </row>
    <row r="339" spans="2:18" ht="15.75" customHeight="1" x14ac:dyDescent="0.25">
      <c r="B339" s="111"/>
      <c r="D339" s="808">
        <v>20</v>
      </c>
      <c r="E339" s="809" t="s">
        <v>324</v>
      </c>
      <c r="F339" s="825">
        <v>0</v>
      </c>
      <c r="G339" s="819">
        <v>0</v>
      </c>
      <c r="H339" s="820" t="s">
        <v>99</v>
      </c>
    </row>
    <row r="340" spans="2:18" ht="15.75" x14ac:dyDescent="0.25">
      <c r="B340" s="111"/>
      <c r="D340" s="768">
        <v>21</v>
      </c>
      <c r="E340" s="769" t="s">
        <v>325</v>
      </c>
      <c r="F340" s="782">
        <v>17.172857072763847</v>
      </c>
      <c r="G340" s="778">
        <v>19.213218694461791</v>
      </c>
      <c r="H340" s="788">
        <f t="shared" si="5"/>
        <v>0.11881317203378798</v>
      </c>
    </row>
    <row r="341" spans="2:18" ht="15.75" x14ac:dyDescent="0.25">
      <c r="B341" s="89"/>
      <c r="C341" s="89"/>
      <c r="D341" s="808">
        <v>22</v>
      </c>
      <c r="E341" s="809" t="s">
        <v>326</v>
      </c>
      <c r="F341" s="825">
        <v>24.286581663630844</v>
      </c>
      <c r="G341" s="819">
        <v>11.68633867009466</v>
      </c>
      <c r="H341" s="829">
        <f t="shared" si="5"/>
        <v>-0.51881500525885238</v>
      </c>
      <c r="I341" s="89"/>
      <c r="J341" s="89"/>
      <c r="K341" s="89"/>
      <c r="L341" s="89"/>
      <c r="M341" s="89"/>
      <c r="N341" s="89"/>
      <c r="O341" s="89"/>
      <c r="P341" s="89"/>
      <c r="Q341" s="89"/>
      <c r="R341" s="89"/>
    </row>
    <row r="342" spans="2:18" ht="15.75" x14ac:dyDescent="0.25">
      <c r="B342" s="89"/>
      <c r="C342" s="89"/>
      <c r="D342" s="768">
        <v>23</v>
      </c>
      <c r="E342" s="769" t="s">
        <v>327</v>
      </c>
      <c r="F342" s="782">
        <v>5.561425949613481</v>
      </c>
      <c r="G342" s="778">
        <v>25.041414647301306</v>
      </c>
      <c r="H342" s="788">
        <f t="shared" si="5"/>
        <v>3.5026967677312473</v>
      </c>
      <c r="K342" s="89"/>
      <c r="L342" s="89"/>
      <c r="M342" s="113"/>
      <c r="N342" s="113"/>
      <c r="O342" s="113"/>
      <c r="P342" s="113"/>
      <c r="Q342" s="113"/>
      <c r="R342" s="113"/>
    </row>
    <row r="343" spans="2:18" ht="15.75" x14ac:dyDescent="0.25">
      <c r="B343" s="89"/>
      <c r="C343" s="89"/>
      <c r="D343" s="808">
        <v>24</v>
      </c>
      <c r="E343" s="809" t="s">
        <v>328</v>
      </c>
      <c r="F343" s="825">
        <v>18.917214665345465</v>
      </c>
      <c r="G343" s="819">
        <v>9.5161471715415296</v>
      </c>
      <c r="H343" s="829">
        <f t="shared" si="5"/>
        <v>-0.49695833451770233</v>
      </c>
      <c r="K343" s="89"/>
      <c r="L343" s="89"/>
      <c r="M343" s="89"/>
      <c r="N343" s="89"/>
      <c r="O343" s="89"/>
      <c r="P343" s="89"/>
      <c r="Q343" s="89"/>
      <c r="R343" s="89"/>
    </row>
    <row r="344" spans="2:18" ht="15.75" x14ac:dyDescent="0.25">
      <c r="B344" s="89"/>
      <c r="C344" s="89"/>
      <c r="D344" s="768">
        <v>25</v>
      </c>
      <c r="E344" s="769" t="s">
        <v>371</v>
      </c>
      <c r="F344" s="782">
        <v>30.157724901233451</v>
      </c>
      <c r="G344" s="778">
        <v>13.029315960912053</v>
      </c>
      <c r="H344" s="788">
        <f t="shared" si="5"/>
        <v>-0.56796091205211729</v>
      </c>
      <c r="K344" s="89"/>
      <c r="L344" s="89"/>
      <c r="M344" s="89"/>
      <c r="N344" s="89"/>
      <c r="O344" s="89"/>
      <c r="P344" s="89"/>
      <c r="Q344" s="89"/>
      <c r="R344" s="89"/>
    </row>
    <row r="345" spans="2:18" ht="15.75" x14ac:dyDescent="0.25">
      <c r="B345" s="89"/>
      <c r="C345" s="89"/>
      <c r="D345" s="808">
        <v>26</v>
      </c>
      <c r="E345" s="809" t="s">
        <v>330</v>
      </c>
      <c r="F345" s="825">
        <v>9.4589481649640561</v>
      </c>
      <c r="G345" s="819">
        <v>19.323671497584542</v>
      </c>
      <c r="H345" s="829">
        <f t="shared" si="5"/>
        <v>1.0428985507246378</v>
      </c>
      <c r="K345" s="89"/>
      <c r="L345" s="89"/>
      <c r="M345" s="89"/>
      <c r="N345" s="89"/>
      <c r="O345" s="89"/>
      <c r="P345" s="89"/>
      <c r="Q345" s="89"/>
      <c r="R345" s="89"/>
    </row>
    <row r="346" spans="2:18" ht="15.75" x14ac:dyDescent="0.25">
      <c r="B346" s="89"/>
      <c r="C346" s="89"/>
      <c r="D346" s="768">
        <v>27</v>
      </c>
      <c r="E346" s="769" t="s">
        <v>331</v>
      </c>
      <c r="F346" s="782">
        <v>24.265954865323952</v>
      </c>
      <c r="G346" s="778">
        <v>8.4717045069467982</v>
      </c>
      <c r="H346" s="788">
        <f t="shared" si="5"/>
        <v>-0.65088105726872247</v>
      </c>
      <c r="I346" s="113"/>
      <c r="J346" s="113"/>
      <c r="K346" s="113"/>
      <c r="L346" s="113"/>
      <c r="M346" s="113"/>
      <c r="N346" s="113"/>
      <c r="O346" s="113"/>
      <c r="P346" s="113"/>
      <c r="Q346" s="113"/>
      <c r="R346" s="113"/>
    </row>
    <row r="347" spans="2:18" ht="15.75" x14ac:dyDescent="0.25">
      <c r="B347" s="111"/>
      <c r="C347" s="34"/>
      <c r="D347" s="808">
        <v>28</v>
      </c>
      <c r="E347" s="809" t="s">
        <v>332</v>
      </c>
      <c r="F347" s="825">
        <v>62.952470884482217</v>
      </c>
      <c r="G347" s="819">
        <v>7.1377587437544614</v>
      </c>
      <c r="H347" s="829">
        <f t="shared" si="5"/>
        <v>-0.88661670235546042</v>
      </c>
    </row>
    <row r="348" spans="2:18" ht="15.75" customHeight="1" x14ac:dyDescent="0.25">
      <c r="D348" s="768">
        <v>29</v>
      </c>
      <c r="E348" s="769" t="s">
        <v>409</v>
      </c>
      <c r="F348" s="782">
        <v>39.552491806983838</v>
      </c>
      <c r="G348" s="778">
        <v>11.766090128250383</v>
      </c>
      <c r="H348" s="788">
        <f t="shared" si="5"/>
        <v>-0.70251962415746383</v>
      </c>
    </row>
    <row r="349" spans="2:18" ht="15.75" x14ac:dyDescent="0.25">
      <c r="D349" s="808">
        <v>30</v>
      </c>
      <c r="E349" s="809" t="s">
        <v>334</v>
      </c>
      <c r="F349" s="825">
        <v>22.384384653265883</v>
      </c>
      <c r="G349" s="819">
        <v>4.4363604099197023</v>
      </c>
      <c r="H349" s="829">
        <f t="shared" si="5"/>
        <v>-0.80181003504724735</v>
      </c>
    </row>
    <row r="350" spans="2:18" ht="15.75" x14ac:dyDescent="0.25">
      <c r="D350" s="768">
        <v>31</v>
      </c>
      <c r="E350" s="769" t="s">
        <v>335</v>
      </c>
      <c r="F350" s="782">
        <v>12.588116817724069</v>
      </c>
      <c r="G350" s="778">
        <v>53.404539385847798</v>
      </c>
      <c r="H350" s="788">
        <f t="shared" si="5"/>
        <v>3.2424566088117488</v>
      </c>
    </row>
    <row r="351" spans="2:18" ht="15.75" x14ac:dyDescent="0.25">
      <c r="D351" s="808">
        <v>32</v>
      </c>
      <c r="E351" s="809" t="s">
        <v>336</v>
      </c>
      <c r="F351" s="825">
        <v>41.152263374485599</v>
      </c>
      <c r="G351" s="819">
        <v>48.914106828409317</v>
      </c>
      <c r="H351" s="829">
        <f t="shared" si="5"/>
        <v>0.1886127959303463</v>
      </c>
    </row>
    <row r="352" spans="2:18" ht="15.75" x14ac:dyDescent="0.25">
      <c r="B352" s="893" t="s">
        <v>40</v>
      </c>
      <c r="D352" s="768">
        <v>33</v>
      </c>
      <c r="E352" s="769" t="s">
        <v>372</v>
      </c>
      <c r="F352" s="782">
        <v>19.060585432266848</v>
      </c>
      <c r="G352" s="778">
        <v>23.961023401932856</v>
      </c>
      <c r="H352" s="788">
        <f t="shared" si="5"/>
        <v>0.25709797776569165</v>
      </c>
    </row>
    <row r="353" spans="2:8" ht="15.75" x14ac:dyDescent="0.25">
      <c r="B353" s="896" t="s">
        <v>146</v>
      </c>
      <c r="D353" s="808">
        <v>34</v>
      </c>
      <c r="E353" s="809" t="s">
        <v>338</v>
      </c>
      <c r="F353" s="825">
        <v>0</v>
      </c>
      <c r="G353" s="819">
        <v>62.396006655574041</v>
      </c>
      <c r="H353" s="820" t="s">
        <v>99</v>
      </c>
    </row>
    <row r="354" spans="2:8" ht="15.75" x14ac:dyDescent="0.25">
      <c r="B354" s="896" t="s">
        <v>82</v>
      </c>
      <c r="D354" s="768">
        <v>35</v>
      </c>
      <c r="E354" s="769" t="s">
        <v>339</v>
      </c>
      <c r="F354" s="782">
        <v>14.712806026365348</v>
      </c>
      <c r="G354" s="778">
        <v>39.411853872972564</v>
      </c>
      <c r="H354" s="788">
        <f t="shared" si="5"/>
        <v>1.6787448840381993</v>
      </c>
    </row>
    <row r="355" spans="2:8" ht="15.75" x14ac:dyDescent="0.25">
      <c r="D355" s="808">
        <v>36</v>
      </c>
      <c r="E355" s="809" t="s">
        <v>373</v>
      </c>
      <c r="F355" s="825">
        <v>0</v>
      </c>
      <c r="G355" s="819">
        <v>43.271311120726956</v>
      </c>
      <c r="H355" s="820" t="s">
        <v>99</v>
      </c>
    </row>
    <row r="356" spans="2:8" ht="15.75" x14ac:dyDescent="0.25">
      <c r="D356" s="768">
        <v>37</v>
      </c>
      <c r="E356" s="769" t="s">
        <v>341</v>
      </c>
      <c r="F356" s="782">
        <v>24.292830480449496</v>
      </c>
      <c r="G356" s="778">
        <v>28.256844977102212</v>
      </c>
      <c r="H356" s="788">
        <f t="shared" si="5"/>
        <v>0.16317631244506051</v>
      </c>
    </row>
    <row r="357" spans="2:8" ht="15.75" x14ac:dyDescent="0.25">
      <c r="D357" s="808">
        <v>38</v>
      </c>
      <c r="E357" s="809" t="s">
        <v>342</v>
      </c>
      <c r="F357" s="825">
        <v>13.322083573870954</v>
      </c>
      <c r="G357" s="819">
        <v>18.060321473722233</v>
      </c>
      <c r="H357" s="829">
        <f t="shared" si="5"/>
        <v>0.35566793088916987</v>
      </c>
    </row>
    <row r="358" spans="2:8" ht="15.75" x14ac:dyDescent="0.25">
      <c r="D358" s="768">
        <v>39</v>
      </c>
      <c r="E358" s="769" t="s">
        <v>343</v>
      </c>
      <c r="F358" s="782">
        <v>0</v>
      </c>
      <c r="G358" s="778">
        <v>86.655112651646448</v>
      </c>
      <c r="H358" s="779" t="s">
        <v>99</v>
      </c>
    </row>
    <row r="359" spans="2:8" ht="15.75" x14ac:dyDescent="0.25">
      <c r="D359" s="808">
        <v>40</v>
      </c>
      <c r="E359" s="809" t="s">
        <v>344</v>
      </c>
      <c r="F359" s="825">
        <v>0</v>
      </c>
      <c r="G359" s="819">
        <v>60.313630880579012</v>
      </c>
      <c r="H359" s="820" t="s">
        <v>99</v>
      </c>
    </row>
    <row r="360" spans="2:8" ht="15.75" x14ac:dyDescent="0.25">
      <c r="D360" s="768">
        <v>41</v>
      </c>
      <c r="E360" s="769" t="s">
        <v>345</v>
      </c>
      <c r="F360" s="782">
        <v>31.683795718727104</v>
      </c>
      <c r="G360" s="778">
        <v>27.695899028665256</v>
      </c>
      <c r="H360" s="788">
        <f t="shared" si="5"/>
        <v>-0.12586549684464582</v>
      </c>
    </row>
    <row r="361" spans="2:8" ht="15.75" x14ac:dyDescent="0.25">
      <c r="D361" s="808">
        <v>42</v>
      </c>
      <c r="E361" s="809" t="s">
        <v>346</v>
      </c>
      <c r="F361" s="825">
        <v>21.39495079161318</v>
      </c>
      <c r="G361" s="819">
        <v>45.014629754670267</v>
      </c>
      <c r="H361" s="829">
        <f t="shared" si="5"/>
        <v>1.1039837947332882</v>
      </c>
    </row>
    <row r="362" spans="2:8" ht="15.75" x14ac:dyDescent="0.25">
      <c r="D362" s="768">
        <v>43</v>
      </c>
      <c r="E362" s="769" t="s">
        <v>374</v>
      </c>
      <c r="F362" s="782">
        <v>15.595757953836557</v>
      </c>
      <c r="G362" s="778">
        <v>16.61681621801263</v>
      </c>
      <c r="H362" s="788">
        <f t="shared" si="5"/>
        <v>6.5470255898969806E-2</v>
      </c>
    </row>
    <row r="363" spans="2:8" ht="15" customHeight="1" x14ac:dyDescent="0.25">
      <c r="D363" s="808">
        <v>44</v>
      </c>
      <c r="E363" s="809" t="s">
        <v>348</v>
      </c>
      <c r="F363" s="825">
        <v>36.383481899217756</v>
      </c>
      <c r="G363" s="819">
        <v>12.490632025980515</v>
      </c>
      <c r="H363" s="829">
        <f t="shared" si="5"/>
        <v>-0.65669497876592553</v>
      </c>
    </row>
    <row r="364" spans="2:8" ht="15.75" x14ac:dyDescent="0.25">
      <c r="D364" s="768">
        <v>45</v>
      </c>
      <c r="E364" s="769" t="s">
        <v>349</v>
      </c>
      <c r="F364" s="782">
        <v>8.6203180897375109</v>
      </c>
      <c r="G364" s="778">
        <v>20.370747606437156</v>
      </c>
      <c r="H364" s="788">
        <f t="shared" si="5"/>
        <v>1.3631085760847423</v>
      </c>
    </row>
    <row r="365" spans="2:8" ht="15.75" x14ac:dyDescent="0.25">
      <c r="D365" s="808">
        <v>46</v>
      </c>
      <c r="E365" s="809" t="s">
        <v>350</v>
      </c>
      <c r="F365" s="825">
        <v>16.505735743170753</v>
      </c>
      <c r="G365" s="819">
        <v>43.6871996505024</v>
      </c>
      <c r="H365" s="829">
        <f t="shared" si="5"/>
        <v>1.6467889908256876</v>
      </c>
    </row>
    <row r="366" spans="2:8" ht="15.75" x14ac:dyDescent="0.25">
      <c r="D366" s="768">
        <v>47</v>
      </c>
      <c r="E366" s="769" t="s">
        <v>351</v>
      </c>
      <c r="F366" s="782">
        <v>59.880239520958085</v>
      </c>
      <c r="G366" s="778">
        <v>20.483408439164275</v>
      </c>
      <c r="H366" s="788">
        <f t="shared" si="5"/>
        <v>-0.6579270790659566</v>
      </c>
    </row>
    <row r="367" spans="2:8" ht="15.75" x14ac:dyDescent="0.25">
      <c r="D367" s="808">
        <v>48</v>
      </c>
      <c r="E367" s="809" t="s">
        <v>352</v>
      </c>
      <c r="F367" s="825">
        <v>67.79661016949153</v>
      </c>
      <c r="G367" s="819">
        <v>38.015586390420076</v>
      </c>
      <c r="H367" s="829">
        <f t="shared" si="5"/>
        <v>-0.4392701007413039</v>
      </c>
    </row>
    <row r="368" spans="2:8" ht="15.75" x14ac:dyDescent="0.25">
      <c r="C368" s="123"/>
      <c r="D368" s="768">
        <v>49</v>
      </c>
      <c r="E368" s="769" t="s">
        <v>353</v>
      </c>
      <c r="F368" s="782">
        <v>14.640216675206792</v>
      </c>
      <c r="G368" s="778">
        <v>0</v>
      </c>
      <c r="H368" s="788">
        <f t="shared" si="5"/>
        <v>-1</v>
      </c>
    </row>
    <row r="369" spans="2:18" ht="15.75" x14ac:dyDescent="0.25">
      <c r="C369" s="123"/>
      <c r="D369" s="808">
        <v>50</v>
      </c>
      <c r="E369" s="809" t="s">
        <v>354</v>
      </c>
      <c r="F369" s="825">
        <v>43.956043956043956</v>
      </c>
      <c r="G369" s="819">
        <v>32.449972958355865</v>
      </c>
      <c r="H369" s="829">
        <f t="shared" si="5"/>
        <v>-0.26176311519740408</v>
      </c>
    </row>
    <row r="370" spans="2:18" ht="15.75" x14ac:dyDescent="0.25">
      <c r="C370" s="123"/>
      <c r="D370" s="768">
        <v>51</v>
      </c>
      <c r="E370" s="769" t="s">
        <v>375</v>
      </c>
      <c r="F370" s="782">
        <v>0</v>
      </c>
      <c r="G370" s="778">
        <v>24.336821611097591</v>
      </c>
      <c r="H370" s="779" t="s">
        <v>99</v>
      </c>
    </row>
    <row r="371" spans="2:18" ht="16.5" thickBot="1" x14ac:dyDescent="0.3">
      <c r="D371" s="813">
        <v>52</v>
      </c>
      <c r="E371" s="814" t="s">
        <v>356</v>
      </c>
      <c r="F371" s="827">
        <v>7.1565568373744028</v>
      </c>
      <c r="G371" s="822">
        <v>11.877581724360921</v>
      </c>
      <c r="H371" s="830">
        <f t="shared" si="5"/>
        <v>0.65967824950840004</v>
      </c>
    </row>
    <row r="372" spans="2:18" ht="24" customHeight="1" thickBot="1" x14ac:dyDescent="0.3">
      <c r="B372" s="123"/>
      <c r="C372" s="123"/>
      <c r="D372" s="1106" t="s">
        <v>411</v>
      </c>
      <c r="E372" s="1107"/>
      <c r="F372" s="804">
        <v>27.926868839465719</v>
      </c>
      <c r="G372" s="802">
        <v>31.518111518111517</v>
      </c>
      <c r="H372" s="806">
        <f t="shared" si="5"/>
        <v>0.12859453379072425</v>
      </c>
      <c r="I372" s="123"/>
    </row>
    <row r="373" spans="2:18" ht="15.75" customHeight="1" x14ac:dyDescent="0.25">
      <c r="B373" s="111"/>
      <c r="D373" s="1108" t="s">
        <v>412</v>
      </c>
      <c r="E373" s="1108"/>
      <c r="F373" s="1108"/>
      <c r="G373"/>
      <c r="H373"/>
    </row>
    <row r="374" spans="2:18" ht="18.75" x14ac:dyDescent="0.25">
      <c r="B374" s="111"/>
      <c r="D374" s="785" t="s">
        <v>413</v>
      </c>
      <c r="E374" s="773"/>
      <c r="F374" s="774"/>
      <c r="G374"/>
      <c r="H374"/>
    </row>
    <row r="375" spans="2:18" ht="15.75" x14ac:dyDescent="0.25">
      <c r="B375" s="111"/>
      <c r="D375"/>
      <c r="E375"/>
      <c r="F375"/>
      <c r="G375"/>
      <c r="H375"/>
    </row>
    <row r="376" spans="2:18" ht="15.75" x14ac:dyDescent="0.25">
      <c r="B376" s="89"/>
      <c r="C376" s="89"/>
      <c r="D376"/>
      <c r="E376"/>
      <c r="F376"/>
      <c r="G376"/>
      <c r="H376"/>
      <c r="I376" s="89"/>
      <c r="J376" s="89"/>
      <c r="K376" s="89"/>
      <c r="L376" s="89"/>
      <c r="M376" s="89"/>
      <c r="N376" s="89"/>
      <c r="O376" s="89"/>
      <c r="P376" s="89"/>
      <c r="Q376" s="89"/>
      <c r="R376" s="89"/>
    </row>
    <row r="377" spans="2:18" ht="15.75" x14ac:dyDescent="0.25">
      <c r="B377" s="89"/>
      <c r="C377" s="89"/>
      <c r="D377"/>
      <c r="E377"/>
      <c r="F377"/>
      <c r="G377"/>
      <c r="H377"/>
      <c r="I377" s="113"/>
      <c r="J377" s="113"/>
      <c r="K377" s="113"/>
      <c r="L377" s="113"/>
      <c r="M377" s="113"/>
      <c r="N377" s="113"/>
      <c r="O377" s="113"/>
      <c r="P377" s="89"/>
      <c r="Q377" s="89"/>
      <c r="R377" s="113"/>
    </row>
    <row r="378" spans="2:18" ht="15.75" customHeight="1" x14ac:dyDescent="0.25">
      <c r="B378" s="89"/>
      <c r="C378" s="89"/>
      <c r="D378" s="1109" t="s">
        <v>456</v>
      </c>
      <c r="E378" s="1109"/>
      <c r="F378" s="1109"/>
      <c r="G378" s="1109"/>
      <c r="H378" s="1109"/>
      <c r="K378" s="89"/>
      <c r="L378" s="89"/>
      <c r="M378" s="89"/>
      <c r="N378" s="89"/>
      <c r="O378" s="89"/>
      <c r="P378" s="89"/>
      <c r="Q378" s="89"/>
      <c r="R378" s="89"/>
    </row>
    <row r="379" spans="2:18" ht="34.5" customHeight="1" x14ac:dyDescent="0.25">
      <c r="B379" s="89"/>
      <c r="C379" s="89"/>
      <c r="D379" s="1109"/>
      <c r="E379" s="1109"/>
      <c r="F379" s="1109"/>
      <c r="G379" s="1109"/>
      <c r="H379" s="1109"/>
      <c r="K379" s="89"/>
      <c r="L379" s="89"/>
      <c r="M379" s="89"/>
      <c r="N379" s="89"/>
      <c r="O379" s="89"/>
      <c r="P379" s="89"/>
      <c r="Q379" s="89"/>
      <c r="R379" s="89"/>
    </row>
    <row r="380" spans="2:18" ht="4.5" customHeight="1" thickBot="1" x14ac:dyDescent="0.3">
      <c r="B380" s="89"/>
      <c r="C380" s="89"/>
      <c r="D380" s="762"/>
      <c r="E380" s="762"/>
      <c r="F380" s="762"/>
      <c r="G380" s="762"/>
      <c r="H380" s="762"/>
      <c r="K380" s="89"/>
      <c r="L380" s="89"/>
      <c r="M380" s="89"/>
      <c r="N380" s="89"/>
      <c r="O380" s="89"/>
      <c r="P380" s="89"/>
      <c r="Q380" s="89"/>
      <c r="R380" s="89"/>
    </row>
    <row r="381" spans="2:18" ht="32.25" thickBot="1" x14ac:dyDescent="0.3">
      <c r="B381" s="89"/>
      <c r="C381" s="89"/>
      <c r="D381" s="1110" t="s">
        <v>365</v>
      </c>
      <c r="E381" s="1111"/>
      <c r="F381" s="794">
        <v>2009</v>
      </c>
      <c r="G381" s="795">
        <v>2010</v>
      </c>
      <c r="H381" s="800" t="s">
        <v>450</v>
      </c>
      <c r="K381" s="89"/>
      <c r="L381" s="89"/>
      <c r="M381" s="89"/>
      <c r="N381" s="89"/>
      <c r="O381" s="89"/>
      <c r="P381" s="89"/>
      <c r="Q381" s="89"/>
      <c r="R381" s="89"/>
    </row>
    <row r="382" spans="2:18" ht="15.75" x14ac:dyDescent="0.25">
      <c r="B382" s="89"/>
      <c r="C382" s="89"/>
      <c r="D382" s="763">
        <v>1</v>
      </c>
      <c r="E382" s="764" t="s">
        <v>366</v>
      </c>
      <c r="F382" s="765">
        <v>33.657715365032438</v>
      </c>
      <c r="G382" s="776">
        <v>37.050493373518847</v>
      </c>
      <c r="H382" s="767">
        <f>(G382-F382)/F382</f>
        <v>0.10080238577367089</v>
      </c>
      <c r="K382" s="89"/>
      <c r="L382" s="89"/>
      <c r="M382" s="89"/>
      <c r="N382" s="89"/>
      <c r="O382" s="89"/>
      <c r="P382" s="89"/>
      <c r="Q382" s="89"/>
      <c r="R382" s="89"/>
    </row>
    <row r="383" spans="2:18" ht="15.75" x14ac:dyDescent="0.25">
      <c r="B383" s="89"/>
      <c r="C383" s="89"/>
      <c r="D383" s="808">
        <v>2</v>
      </c>
      <c r="E383" s="809" t="s">
        <v>306</v>
      </c>
      <c r="F383" s="831">
        <v>17.372631578947367</v>
      </c>
      <c r="G383" s="819">
        <v>18.83142210780872</v>
      </c>
      <c r="H383" s="812">
        <f t="shared" ref="H383:H434" si="6">(G383-F383)/F383</f>
        <v>8.3970613331209754E-2</v>
      </c>
      <c r="K383" s="89"/>
      <c r="L383" s="89"/>
      <c r="M383" s="89"/>
      <c r="N383" s="89"/>
      <c r="O383" s="89"/>
      <c r="P383" s="89"/>
      <c r="Q383" s="89"/>
      <c r="R383" s="89"/>
    </row>
    <row r="384" spans="2:18" ht="15.75" x14ac:dyDescent="0.25">
      <c r="B384" s="129"/>
      <c r="C384" s="34"/>
      <c r="D384" s="768">
        <v>3</v>
      </c>
      <c r="E384" s="769" t="s">
        <v>367</v>
      </c>
      <c r="F384" s="765">
        <v>17.166600261824804</v>
      </c>
      <c r="G384" s="778">
        <v>20.657608375977883</v>
      </c>
      <c r="H384" s="772">
        <f t="shared" si="6"/>
        <v>0.20336048261788942</v>
      </c>
    </row>
    <row r="385" spans="2:8" ht="15.75" x14ac:dyDescent="0.25">
      <c r="B385" s="129"/>
      <c r="D385" s="808">
        <v>4</v>
      </c>
      <c r="E385" s="809" t="s">
        <v>368</v>
      </c>
      <c r="F385" s="831">
        <v>26.07578676942839</v>
      </c>
      <c r="G385" s="819">
        <v>30.247468392354243</v>
      </c>
      <c r="H385" s="812">
        <f t="shared" si="6"/>
        <v>0.15998296273141754</v>
      </c>
    </row>
    <row r="386" spans="2:8" ht="15.75" x14ac:dyDescent="0.25">
      <c r="B386" s="129"/>
      <c r="D386" s="768">
        <v>5</v>
      </c>
      <c r="E386" s="769" t="s">
        <v>309</v>
      </c>
      <c r="F386" s="765">
        <v>44.122701394652857</v>
      </c>
      <c r="G386" s="778">
        <v>47.964451488735428</v>
      </c>
      <c r="H386" s="772">
        <f t="shared" si="6"/>
        <v>8.7069693664498626E-2</v>
      </c>
    </row>
    <row r="387" spans="2:8" ht="15.75" x14ac:dyDescent="0.25">
      <c r="B387" s="129"/>
      <c r="D387" s="808">
        <v>6</v>
      </c>
      <c r="E387" s="809" t="s">
        <v>310</v>
      </c>
      <c r="F387" s="831">
        <v>21.459660450234917</v>
      </c>
      <c r="G387" s="819">
        <v>27.183081121309847</v>
      </c>
      <c r="H387" s="812">
        <f t="shared" si="6"/>
        <v>0.26670602194976833</v>
      </c>
    </row>
    <row r="388" spans="2:8" ht="15.75" x14ac:dyDescent="0.25">
      <c r="B388" s="129"/>
      <c r="D388" s="768">
        <v>7</v>
      </c>
      <c r="E388" s="769" t="s">
        <v>311</v>
      </c>
      <c r="F388" s="765">
        <v>25.0336071695295</v>
      </c>
      <c r="G388" s="778">
        <v>29.649039225027789</v>
      </c>
      <c r="H388" s="772">
        <f t="shared" si="6"/>
        <v>0.1843694368231566</v>
      </c>
    </row>
    <row r="389" spans="2:8" ht="15.75" x14ac:dyDescent="0.25">
      <c r="B389" s="129"/>
      <c r="D389" s="808">
        <v>8</v>
      </c>
      <c r="E389" s="809" t="s">
        <v>312</v>
      </c>
      <c r="F389" s="831">
        <v>14.208507670850768</v>
      </c>
      <c r="G389" s="819">
        <v>17.612937247319387</v>
      </c>
      <c r="H389" s="812">
        <f t="shared" si="6"/>
        <v>0.23960500675612267</v>
      </c>
    </row>
    <row r="390" spans="2:8" ht="15.75" x14ac:dyDescent="0.25">
      <c r="B390" s="129"/>
      <c r="D390" s="768">
        <v>9</v>
      </c>
      <c r="E390" s="769" t="s">
        <v>313</v>
      </c>
      <c r="F390" s="765">
        <v>46.509056244041943</v>
      </c>
      <c r="G390" s="778">
        <v>51.27465312508015</v>
      </c>
      <c r="H390" s="772">
        <f t="shared" si="6"/>
        <v>0.10246599836453797</v>
      </c>
    </row>
    <row r="391" spans="2:8" ht="15.75" x14ac:dyDescent="0.25">
      <c r="B391" s="129"/>
      <c r="D391" s="808">
        <v>10</v>
      </c>
      <c r="E391" s="809" t="s">
        <v>314</v>
      </c>
      <c r="F391" s="831">
        <v>7.8977932636469221</v>
      </c>
      <c r="G391" s="819">
        <v>9.4534828621070925</v>
      </c>
      <c r="H391" s="812">
        <f t="shared" si="6"/>
        <v>0.19697775651091276</v>
      </c>
    </row>
    <row r="392" spans="2:8" ht="15.75" x14ac:dyDescent="0.25">
      <c r="B392" s="129"/>
      <c r="D392" s="768">
        <v>11</v>
      </c>
      <c r="E392" s="769" t="s">
        <v>315</v>
      </c>
      <c r="F392" s="765">
        <v>10.184077050208012</v>
      </c>
      <c r="G392" s="778">
        <v>12.201030927835053</v>
      </c>
      <c r="H392" s="772">
        <f t="shared" si="6"/>
        <v>0.19804974645059698</v>
      </c>
    </row>
    <row r="393" spans="2:8" ht="15.75" x14ac:dyDescent="0.25">
      <c r="B393" s="129"/>
      <c r="D393" s="808">
        <v>12</v>
      </c>
      <c r="E393" s="809" t="s">
        <v>316</v>
      </c>
      <c r="F393" s="831">
        <v>14.925373134328357</v>
      </c>
      <c r="G393" s="819">
        <v>17.450980392156861</v>
      </c>
      <c r="H393" s="812">
        <f t="shared" si="6"/>
        <v>0.16921568627450981</v>
      </c>
    </row>
    <row r="394" spans="2:8" ht="15.75" x14ac:dyDescent="0.25">
      <c r="B394" s="129"/>
      <c r="D394" s="768">
        <v>13</v>
      </c>
      <c r="E394" s="769" t="s">
        <v>317</v>
      </c>
      <c r="F394" s="765">
        <v>38.509204668511607</v>
      </c>
      <c r="G394" s="778">
        <v>40.876512748208199</v>
      </c>
      <c r="H394" s="772">
        <f t="shared" si="6"/>
        <v>6.1473824247331284E-2</v>
      </c>
    </row>
    <row r="395" spans="2:8" ht="15.75" x14ac:dyDescent="0.25">
      <c r="B395" s="129"/>
      <c r="D395" s="808">
        <v>14</v>
      </c>
      <c r="E395" s="809" t="s">
        <v>318</v>
      </c>
      <c r="F395" s="831">
        <v>13.451485400994518</v>
      </c>
      <c r="G395" s="819">
        <v>15.878787878787879</v>
      </c>
      <c r="H395" s="812">
        <f t="shared" si="6"/>
        <v>0.18044865718799369</v>
      </c>
    </row>
    <row r="396" spans="2:8" ht="15.75" x14ac:dyDescent="0.25">
      <c r="B396" s="129"/>
      <c r="D396" s="768">
        <v>15</v>
      </c>
      <c r="E396" s="769" t="s">
        <v>369</v>
      </c>
      <c r="F396" s="765">
        <v>39.815957804960163</v>
      </c>
      <c r="G396" s="778">
        <v>41.751186879585674</v>
      </c>
      <c r="H396" s="772">
        <f t="shared" si="6"/>
        <v>4.8604358184858865E-2</v>
      </c>
    </row>
    <row r="397" spans="2:8" ht="15.75" x14ac:dyDescent="0.25">
      <c r="B397" s="129"/>
      <c r="D397" s="808">
        <v>16</v>
      </c>
      <c r="E397" s="809" t="s">
        <v>320</v>
      </c>
      <c r="F397" s="831">
        <v>16.570247933884296</v>
      </c>
      <c r="G397" s="819">
        <v>20.870256759827313</v>
      </c>
      <c r="H397" s="812">
        <f t="shared" si="6"/>
        <v>0.25950177952075065</v>
      </c>
    </row>
    <row r="398" spans="2:8" ht="15.75" x14ac:dyDescent="0.25">
      <c r="B398" s="129"/>
      <c r="D398" s="768">
        <v>17</v>
      </c>
      <c r="E398" s="769" t="s">
        <v>321</v>
      </c>
      <c r="F398" s="765">
        <v>10.344588984223636</v>
      </c>
      <c r="G398" s="778">
        <v>13</v>
      </c>
      <c r="H398" s="772">
        <f t="shared" si="6"/>
        <v>0.25669565217391316</v>
      </c>
    </row>
    <row r="399" spans="2:8" ht="15.75" x14ac:dyDescent="0.25">
      <c r="B399" s="129"/>
      <c r="D399" s="808">
        <v>18</v>
      </c>
      <c r="E399" s="809" t="s">
        <v>322</v>
      </c>
      <c r="F399" s="831">
        <v>10.390220968500236</v>
      </c>
      <c r="G399" s="819">
        <v>12.900338809691236</v>
      </c>
      <c r="H399" s="812">
        <f t="shared" si="6"/>
        <v>0.24158464471553204</v>
      </c>
    </row>
    <row r="400" spans="2:8" ht="15.75" x14ac:dyDescent="0.25">
      <c r="B400" s="129"/>
      <c r="D400" s="768">
        <v>19</v>
      </c>
      <c r="E400" s="769" t="s">
        <v>370</v>
      </c>
      <c r="F400" s="765">
        <v>32.406894642115461</v>
      </c>
      <c r="G400" s="778">
        <v>36.25905860831633</v>
      </c>
      <c r="H400" s="772">
        <f t="shared" si="6"/>
        <v>0.11886865461014155</v>
      </c>
    </row>
    <row r="401" spans="2:19" ht="15" customHeight="1" x14ac:dyDescent="0.25">
      <c r="B401" s="129"/>
      <c r="D401" s="808">
        <v>20</v>
      </c>
      <c r="E401" s="809" t="s">
        <v>324</v>
      </c>
      <c r="F401" s="831">
        <v>13.904942637798673</v>
      </c>
      <c r="G401" s="819">
        <v>18.453912877704699</v>
      </c>
      <c r="H401" s="812">
        <f t="shared" si="6"/>
        <v>0.32714771706718709</v>
      </c>
    </row>
    <row r="402" spans="2:19" ht="15.75" x14ac:dyDescent="0.25">
      <c r="B402" s="129"/>
      <c r="D402" s="768">
        <v>21</v>
      </c>
      <c r="E402" s="769" t="s">
        <v>325</v>
      </c>
      <c r="F402" s="765">
        <v>22.182424807418673</v>
      </c>
      <c r="G402" s="778">
        <v>25.078053700946253</v>
      </c>
      <c r="H402" s="772">
        <f t="shared" si="6"/>
        <v>0.13053707692763902</v>
      </c>
    </row>
    <row r="403" spans="2:19" ht="15.75" x14ac:dyDescent="0.25">
      <c r="B403" s="129"/>
      <c r="D403" s="808">
        <v>22</v>
      </c>
      <c r="E403" s="809" t="s">
        <v>326</v>
      </c>
      <c r="F403" s="831">
        <v>12.131147540983607</v>
      </c>
      <c r="G403" s="819">
        <v>13.930115694752834</v>
      </c>
      <c r="H403" s="812">
        <f t="shared" si="6"/>
        <v>0.14829332078367952</v>
      </c>
    </row>
    <row r="404" spans="2:19" ht="15.75" x14ac:dyDescent="0.25">
      <c r="B404" s="129"/>
      <c r="D404" s="768">
        <v>23</v>
      </c>
      <c r="E404" s="769" t="s">
        <v>327</v>
      </c>
      <c r="F404" s="765">
        <v>39.914354040375954</v>
      </c>
      <c r="G404" s="778">
        <v>45.677466579342756</v>
      </c>
      <c r="H404" s="772">
        <f t="shared" si="6"/>
        <v>0.14438696748385405</v>
      </c>
    </row>
    <row r="405" spans="2:19" ht="15.75" x14ac:dyDescent="0.25">
      <c r="B405" s="129"/>
      <c r="D405" s="808">
        <v>24</v>
      </c>
      <c r="E405" s="809" t="s">
        <v>328</v>
      </c>
      <c r="F405" s="831">
        <v>46.750743176290428</v>
      </c>
      <c r="G405" s="819">
        <v>49.807514295848364</v>
      </c>
      <c r="H405" s="812">
        <f t="shared" si="6"/>
        <v>6.5384439088621238E-2</v>
      </c>
    </row>
    <row r="406" spans="2:19" ht="15.75" x14ac:dyDescent="0.25">
      <c r="B406" s="129"/>
      <c r="D406" s="768">
        <v>25</v>
      </c>
      <c r="E406" s="769" t="s">
        <v>371</v>
      </c>
      <c r="F406" s="765">
        <v>16.131367049669773</v>
      </c>
      <c r="G406" s="778">
        <v>20.459283387622147</v>
      </c>
      <c r="H406" s="772">
        <f t="shared" si="6"/>
        <v>0.26829197579017156</v>
      </c>
    </row>
    <row r="407" spans="2:19" ht="15.75" x14ac:dyDescent="0.25">
      <c r="B407" s="111"/>
      <c r="D407" s="808">
        <v>26</v>
      </c>
      <c r="E407" s="809" t="s">
        <v>330</v>
      </c>
      <c r="F407" s="831">
        <v>23.382519863791146</v>
      </c>
      <c r="G407" s="819">
        <v>27.004830917874393</v>
      </c>
      <c r="H407" s="812">
        <f t="shared" si="6"/>
        <v>0.15491534168190979</v>
      </c>
    </row>
    <row r="408" spans="2:19" ht="15.75" x14ac:dyDescent="0.25">
      <c r="B408" s="134"/>
      <c r="C408" s="134"/>
      <c r="D408" s="768">
        <v>27</v>
      </c>
      <c r="E408" s="769" t="s">
        <v>331</v>
      </c>
      <c r="F408" s="765">
        <v>31.667071099247757</v>
      </c>
      <c r="G408" s="778">
        <v>36.352084039308707</v>
      </c>
      <c r="H408" s="772">
        <f t="shared" si="6"/>
        <v>0.14794588755548793</v>
      </c>
      <c r="I408" s="89"/>
      <c r="J408" s="89"/>
      <c r="K408" s="89"/>
      <c r="L408" s="89"/>
      <c r="M408" s="89"/>
      <c r="N408" s="89"/>
      <c r="O408" s="89"/>
      <c r="P408" s="89"/>
      <c r="Q408" s="89"/>
      <c r="R408" s="89"/>
      <c r="S408" s="89"/>
    </row>
    <row r="409" spans="2:19" ht="15.75" customHeight="1" x14ac:dyDescent="0.25">
      <c r="B409" s="134"/>
      <c r="C409" s="134"/>
      <c r="D409" s="808">
        <v>28</v>
      </c>
      <c r="E409" s="809" t="s">
        <v>332</v>
      </c>
      <c r="F409" s="831">
        <v>25.794774944916586</v>
      </c>
      <c r="G409" s="819">
        <v>26.645253390435403</v>
      </c>
      <c r="H409" s="812">
        <f t="shared" si="6"/>
        <v>3.2970958162456161E-2</v>
      </c>
      <c r="L409" s="140"/>
      <c r="M409" s="89"/>
      <c r="N409" s="89"/>
      <c r="O409" s="89"/>
      <c r="P409" s="89"/>
      <c r="Q409" s="89"/>
      <c r="R409" s="89"/>
      <c r="S409" s="89"/>
    </row>
    <row r="410" spans="2:19" ht="15.75" customHeight="1" x14ac:dyDescent="0.25">
      <c r="B410" s="134"/>
      <c r="C410" s="134"/>
      <c r="D410" s="768">
        <v>29</v>
      </c>
      <c r="E410" s="769" t="s">
        <v>409</v>
      </c>
      <c r="F410" s="765">
        <v>29.602214939541195</v>
      </c>
      <c r="G410" s="778">
        <v>34.204024002823864</v>
      </c>
      <c r="H410" s="772">
        <f t="shared" si="6"/>
        <v>0.15545488986825093</v>
      </c>
      <c r="L410" s="140"/>
      <c r="M410" s="89"/>
      <c r="N410" s="89"/>
      <c r="O410" s="89"/>
      <c r="P410" s="89"/>
      <c r="Q410" s="89"/>
      <c r="R410" s="89"/>
      <c r="S410" s="89"/>
    </row>
    <row r="411" spans="2:19" ht="15.75" customHeight="1" x14ac:dyDescent="0.25">
      <c r="B411" s="134"/>
      <c r="C411" s="134"/>
      <c r="D411" s="808">
        <v>30</v>
      </c>
      <c r="E411" s="809" t="s">
        <v>334</v>
      </c>
      <c r="F411" s="831">
        <v>13.551506469087165</v>
      </c>
      <c r="G411" s="819">
        <v>16.312497227274743</v>
      </c>
      <c r="H411" s="812">
        <f t="shared" si="6"/>
        <v>0.20374050401597599</v>
      </c>
      <c r="L411" s="140"/>
      <c r="M411" s="89"/>
      <c r="N411" s="89"/>
      <c r="O411" s="89"/>
      <c r="P411" s="89"/>
      <c r="Q411" s="89"/>
      <c r="R411" s="89"/>
      <c r="S411" s="89"/>
    </row>
    <row r="412" spans="2:19" ht="15.75" customHeight="1" x14ac:dyDescent="0.25">
      <c r="B412" s="134"/>
      <c r="C412" s="134"/>
      <c r="D412" s="768">
        <v>31</v>
      </c>
      <c r="E412" s="769" t="s">
        <v>335</v>
      </c>
      <c r="F412" s="765">
        <v>15.13091641490433</v>
      </c>
      <c r="G412" s="778">
        <v>18.865153538050734</v>
      </c>
      <c r="H412" s="772">
        <f t="shared" si="6"/>
        <v>0.24679517226518327</v>
      </c>
      <c r="L412" s="140"/>
      <c r="M412" s="89"/>
      <c r="N412" s="89"/>
      <c r="O412" s="89"/>
      <c r="P412" s="89"/>
      <c r="Q412" s="89"/>
      <c r="R412" s="89"/>
      <c r="S412" s="89"/>
    </row>
    <row r="413" spans="2:19" ht="15.75" customHeight="1" x14ac:dyDescent="0.25">
      <c r="B413" s="134"/>
      <c r="C413" s="134"/>
      <c r="D413" s="808">
        <v>32</v>
      </c>
      <c r="E413" s="809" t="s">
        <v>336</v>
      </c>
      <c r="F413" s="831">
        <v>19.927983539094651</v>
      </c>
      <c r="G413" s="819">
        <v>21.708080610448054</v>
      </c>
      <c r="H413" s="812">
        <f t="shared" si="6"/>
        <v>8.9326502496412358E-2</v>
      </c>
      <c r="L413" s="140"/>
      <c r="M413" s="89"/>
      <c r="N413" s="89"/>
      <c r="O413" s="89"/>
      <c r="P413" s="89"/>
      <c r="Q413" s="89"/>
      <c r="R413" s="89"/>
      <c r="S413" s="89"/>
    </row>
    <row r="414" spans="2:19" ht="15.75" customHeight="1" x14ac:dyDescent="0.25">
      <c r="B414" s="134"/>
      <c r="C414" s="134"/>
      <c r="D414" s="768">
        <v>33</v>
      </c>
      <c r="E414" s="769" t="s">
        <v>372</v>
      </c>
      <c r="F414" s="765">
        <v>44.53914227365555</v>
      </c>
      <c r="G414" s="778">
        <v>47.394904289023188</v>
      </c>
      <c r="H414" s="772">
        <f t="shared" si="6"/>
        <v>6.4118028987208239E-2</v>
      </c>
      <c r="L414" s="140"/>
      <c r="M414" s="89"/>
      <c r="N414" s="89"/>
      <c r="O414" s="89"/>
      <c r="P414" s="89"/>
      <c r="Q414" s="89"/>
      <c r="R414" s="89"/>
      <c r="S414" s="89"/>
    </row>
    <row r="415" spans="2:19" ht="15.75" customHeight="1" x14ac:dyDescent="0.25">
      <c r="B415" s="134"/>
      <c r="C415" s="134"/>
      <c r="D415" s="808">
        <v>34</v>
      </c>
      <c r="E415" s="809" t="s">
        <v>338</v>
      </c>
      <c r="F415" s="831">
        <v>13.098708871303625</v>
      </c>
      <c r="G415" s="819">
        <v>15.744592346089851</v>
      </c>
      <c r="H415" s="812">
        <f t="shared" si="6"/>
        <v>0.20199574635808354</v>
      </c>
      <c r="L415" s="140"/>
      <c r="M415" s="89"/>
      <c r="N415" s="89"/>
      <c r="O415" s="89"/>
      <c r="P415" s="89"/>
      <c r="Q415" s="89"/>
      <c r="R415" s="89"/>
      <c r="S415" s="89"/>
    </row>
    <row r="416" spans="2:19" ht="15.75" customHeight="1" x14ac:dyDescent="0.25">
      <c r="B416" s="134"/>
      <c r="C416" s="134"/>
      <c r="D416" s="768">
        <v>35</v>
      </c>
      <c r="E416" s="769" t="s">
        <v>339</v>
      </c>
      <c r="F416" s="765">
        <v>39.318502824858761</v>
      </c>
      <c r="G416" s="778">
        <v>44.517204790056084</v>
      </c>
      <c r="H416" s="772">
        <f t="shared" si="6"/>
        <v>0.13222024216828754</v>
      </c>
      <c r="L416" s="140"/>
      <c r="M416" s="89"/>
      <c r="N416" s="89"/>
      <c r="O416" s="89"/>
      <c r="P416" s="89"/>
      <c r="Q416" s="89"/>
      <c r="R416" s="89"/>
      <c r="S416" s="89"/>
    </row>
    <row r="417" spans="2:19" ht="15.75" customHeight="1" x14ac:dyDescent="0.25">
      <c r="B417" s="134"/>
      <c r="C417" s="134"/>
      <c r="D417" s="808">
        <v>36</v>
      </c>
      <c r="E417" s="809" t="s">
        <v>373</v>
      </c>
      <c r="F417" s="831">
        <v>7.5776397515527947</v>
      </c>
      <c r="G417" s="819">
        <v>8.8706187797490266</v>
      </c>
      <c r="H417" s="812">
        <f t="shared" si="6"/>
        <v>0.17063083896687978</v>
      </c>
      <c r="L417" s="140"/>
      <c r="M417" s="89"/>
      <c r="N417" s="89"/>
      <c r="O417" s="89"/>
      <c r="P417" s="89"/>
      <c r="Q417" s="89"/>
      <c r="R417" s="89"/>
      <c r="S417" s="89"/>
    </row>
    <row r="418" spans="2:19" ht="15.75" customHeight="1" x14ac:dyDescent="0.25">
      <c r="B418" s="134"/>
      <c r="C418" s="134"/>
      <c r="D418" s="768">
        <v>37</v>
      </c>
      <c r="E418" s="769" t="s">
        <v>341</v>
      </c>
      <c r="F418" s="765">
        <v>35.376107870615861</v>
      </c>
      <c r="G418" s="778">
        <v>39.188346487381857</v>
      </c>
      <c r="H418" s="772">
        <f t="shared" si="6"/>
        <v>0.10776308775145162</v>
      </c>
      <c r="L418" s="140"/>
      <c r="M418" s="89"/>
      <c r="N418" s="89"/>
      <c r="O418" s="89"/>
      <c r="P418" s="89"/>
      <c r="Q418" s="89"/>
      <c r="R418" s="89"/>
      <c r="S418" s="89"/>
    </row>
    <row r="419" spans="2:19" ht="15.75" customHeight="1" x14ac:dyDescent="0.25">
      <c r="B419" s="134"/>
      <c r="C419" s="134"/>
      <c r="D419" s="808">
        <v>38</v>
      </c>
      <c r="E419" s="809" t="s">
        <v>342</v>
      </c>
      <c r="F419" s="831">
        <v>24.090767796083306</v>
      </c>
      <c r="G419" s="819">
        <v>27.582625970742281</v>
      </c>
      <c r="H419" s="812">
        <f t="shared" si="6"/>
        <v>0.1449459064242313</v>
      </c>
      <c r="L419" s="140"/>
      <c r="M419" s="89"/>
      <c r="N419" s="89"/>
      <c r="O419" s="89"/>
      <c r="P419" s="89"/>
      <c r="Q419" s="89"/>
      <c r="R419" s="89"/>
      <c r="S419" s="89"/>
    </row>
    <row r="420" spans="2:19" ht="15.75" x14ac:dyDescent="0.25">
      <c r="B420" s="34"/>
      <c r="C420" s="34"/>
      <c r="D420" s="768">
        <v>39</v>
      </c>
      <c r="E420" s="769" t="s">
        <v>343</v>
      </c>
      <c r="F420" s="765">
        <v>13.652058432934927</v>
      </c>
      <c r="G420" s="778">
        <v>17.619872905834775</v>
      </c>
      <c r="H420" s="772">
        <f t="shared" si="6"/>
        <v>0.29063855039820868</v>
      </c>
    </row>
    <row r="421" spans="2:19" ht="15.75" x14ac:dyDescent="0.25">
      <c r="D421" s="808">
        <v>40</v>
      </c>
      <c r="E421" s="809" t="s">
        <v>344</v>
      </c>
      <c r="F421" s="831">
        <v>11.276595744680851</v>
      </c>
      <c r="G421" s="819">
        <v>13.299155609167673</v>
      </c>
      <c r="H421" s="812">
        <f t="shared" si="6"/>
        <v>0.17935908232241637</v>
      </c>
    </row>
    <row r="422" spans="2:19" ht="15.75" x14ac:dyDescent="0.25">
      <c r="D422" s="768">
        <v>41</v>
      </c>
      <c r="E422" s="769" t="s">
        <v>345</v>
      </c>
      <c r="F422" s="765">
        <v>42.537475989623559</v>
      </c>
      <c r="G422" s="778">
        <v>46.497457912124865</v>
      </c>
      <c r="H422" s="772">
        <f t="shared" si="6"/>
        <v>9.3093956102785466E-2</v>
      </c>
    </row>
    <row r="423" spans="2:19" ht="15.75" x14ac:dyDescent="0.25">
      <c r="D423" s="808">
        <v>42</v>
      </c>
      <c r="E423" s="809" t="s">
        <v>346</v>
      </c>
      <c r="F423" s="831">
        <v>28.166452717158752</v>
      </c>
      <c r="G423" s="819">
        <v>32.421787080801259</v>
      </c>
      <c r="H423" s="812">
        <f t="shared" si="6"/>
        <v>0.15107810722115519</v>
      </c>
    </row>
    <row r="424" spans="2:19" ht="15.75" x14ac:dyDescent="0.25">
      <c r="D424" s="768">
        <v>43</v>
      </c>
      <c r="E424" s="769" t="s">
        <v>374</v>
      </c>
      <c r="F424" s="765">
        <v>19.681846537741734</v>
      </c>
      <c r="G424" s="778">
        <v>25.108009305417085</v>
      </c>
      <c r="H424" s="772">
        <f t="shared" si="6"/>
        <v>0.27569378499472541</v>
      </c>
    </row>
    <row r="425" spans="2:19" ht="15" customHeight="1" x14ac:dyDescent="0.25">
      <c r="D425" s="808">
        <v>44</v>
      </c>
      <c r="E425" s="809" t="s">
        <v>348</v>
      </c>
      <c r="F425" s="831">
        <v>17.530774361773087</v>
      </c>
      <c r="G425" s="819">
        <v>21.527604296777415</v>
      </c>
      <c r="H425" s="812">
        <f t="shared" si="6"/>
        <v>0.22798935474976265</v>
      </c>
    </row>
    <row r="426" spans="2:19" ht="15.75" x14ac:dyDescent="0.25">
      <c r="D426" s="768">
        <v>45</v>
      </c>
      <c r="E426" s="769" t="s">
        <v>349</v>
      </c>
      <c r="F426" s="765">
        <v>18.275074350243525</v>
      </c>
      <c r="G426" s="778">
        <v>20.431859849256469</v>
      </c>
      <c r="H426" s="772">
        <f t="shared" si="6"/>
        <v>0.11801787821367762</v>
      </c>
    </row>
    <row r="427" spans="2:19" ht="15.75" x14ac:dyDescent="0.25">
      <c r="D427" s="808">
        <v>46</v>
      </c>
      <c r="E427" s="809" t="s">
        <v>350</v>
      </c>
      <c r="F427" s="831">
        <v>19.600561195015267</v>
      </c>
      <c r="G427" s="819">
        <v>25.050240279598079</v>
      </c>
      <c r="H427" s="812">
        <f t="shared" si="6"/>
        <v>0.27803689039111551</v>
      </c>
    </row>
    <row r="428" spans="2:19" ht="15.75" x14ac:dyDescent="0.25">
      <c r="D428" s="768">
        <v>47</v>
      </c>
      <c r="E428" s="769" t="s">
        <v>351</v>
      </c>
      <c r="F428" s="765">
        <v>16.986027944111775</v>
      </c>
      <c r="G428" s="778">
        <v>20.995493650143384</v>
      </c>
      <c r="H428" s="772">
        <f t="shared" si="6"/>
        <v>0.23604492581925218</v>
      </c>
    </row>
    <row r="429" spans="2:19" ht="15.75" x14ac:dyDescent="0.25">
      <c r="D429" s="808">
        <v>48</v>
      </c>
      <c r="E429" s="809" t="s">
        <v>352</v>
      </c>
      <c r="F429" s="831">
        <v>10.818401937046005</v>
      </c>
      <c r="G429" s="819">
        <v>13.742634480136855</v>
      </c>
      <c r="H429" s="812">
        <f t="shared" si="6"/>
        <v>0.27030171000369768</v>
      </c>
    </row>
    <row r="430" spans="2:19" ht="15.75" x14ac:dyDescent="0.25">
      <c r="D430" s="768">
        <v>49</v>
      </c>
      <c r="E430" s="769" t="s">
        <v>353</v>
      </c>
      <c r="F430" s="765">
        <v>25.964424273479246</v>
      </c>
      <c r="G430" s="778">
        <v>31.012070566388118</v>
      </c>
      <c r="H430" s="772">
        <f t="shared" si="6"/>
        <v>0.19440624755406855</v>
      </c>
    </row>
    <row r="431" spans="2:19" ht="15.75" x14ac:dyDescent="0.25">
      <c r="D431" s="808">
        <v>50</v>
      </c>
      <c r="E431" s="809" t="s">
        <v>354</v>
      </c>
      <c r="F431" s="831">
        <v>9.9670329670329672</v>
      </c>
      <c r="G431" s="819">
        <v>12.990805840995131</v>
      </c>
      <c r="H431" s="812">
        <f t="shared" si="6"/>
        <v>0.30337743277900431</v>
      </c>
    </row>
    <row r="432" spans="2:19" ht="15.75" x14ac:dyDescent="0.25">
      <c r="D432" s="768">
        <v>51</v>
      </c>
      <c r="E432" s="769" t="s">
        <v>375</v>
      </c>
      <c r="F432" s="765">
        <v>17.020083024795245</v>
      </c>
      <c r="G432" s="778">
        <v>21.258213677293742</v>
      </c>
      <c r="H432" s="772">
        <f t="shared" si="6"/>
        <v>0.24900763682082469</v>
      </c>
    </row>
    <row r="433" spans="4:8" ht="16.5" thickBot="1" x14ac:dyDescent="0.3">
      <c r="D433" s="813">
        <v>52</v>
      </c>
      <c r="E433" s="814" t="s">
        <v>356</v>
      </c>
      <c r="F433" s="832">
        <v>44.842985142988006</v>
      </c>
      <c r="G433" s="822">
        <v>46.513929763900066</v>
      </c>
      <c r="H433" s="817">
        <f t="shared" si="6"/>
        <v>3.7262118380032551E-2</v>
      </c>
    </row>
    <row r="434" spans="4:8" ht="21.75" customHeight="1" thickBot="1" x14ac:dyDescent="0.3">
      <c r="D434" s="1106" t="s">
        <v>411</v>
      </c>
      <c r="E434" s="1107"/>
      <c r="F434" s="797">
        <v>32.704557664994596</v>
      </c>
      <c r="G434" s="807">
        <v>36.501098901098899</v>
      </c>
      <c r="H434" s="799">
        <f t="shared" si="6"/>
        <v>0.11608599862422053</v>
      </c>
    </row>
    <row r="435" spans="4:8" ht="15" customHeight="1" x14ac:dyDescent="0.25">
      <c r="D435" s="1068" t="s">
        <v>457</v>
      </c>
      <c r="E435" s="1068"/>
      <c r="F435" s="1068"/>
      <c r="G435"/>
      <c r="H435"/>
    </row>
    <row r="436" spans="4:8" x14ac:dyDescent="0.25">
      <c r="D436" s="789" t="s">
        <v>458</v>
      </c>
      <c r="E436" s="41"/>
      <c r="F436" s="41"/>
      <c r="G436"/>
      <c r="H436"/>
    </row>
    <row r="438" spans="4:8" x14ac:dyDescent="0.25">
      <c r="D438" s="416"/>
      <c r="E438" s="416"/>
      <c r="F438" s="416"/>
      <c r="G438" s="416"/>
      <c r="H438" s="416"/>
    </row>
    <row r="439" spans="4:8" x14ac:dyDescent="0.25">
      <c r="D439" s="909"/>
      <c r="E439" s="893" t="s">
        <v>40</v>
      </c>
      <c r="F439" s="909"/>
      <c r="G439" s="909"/>
      <c r="H439" s="909"/>
    </row>
    <row r="440" spans="4:8" x14ac:dyDescent="0.25">
      <c r="D440" s="909"/>
      <c r="E440" s="896" t="s">
        <v>146</v>
      </c>
      <c r="F440" s="909"/>
      <c r="G440" s="909"/>
      <c r="H440" s="909"/>
    </row>
    <row r="441" spans="4:8" x14ac:dyDescent="0.25">
      <c r="E441" s="896" t="s">
        <v>82</v>
      </c>
    </row>
  </sheetData>
  <sheetProtection password="EE7B" sheet="1" objects="1" scenarios="1"/>
  <mergeCells count="35">
    <mergeCell ref="C6:H6"/>
    <mergeCell ref="D311:E311"/>
    <mergeCell ref="D312:F312"/>
    <mergeCell ref="D130:F130"/>
    <mergeCell ref="D133:H134"/>
    <mergeCell ref="D316:H317"/>
    <mergeCell ref="D136:E136"/>
    <mergeCell ref="D189:E189"/>
    <mergeCell ref="D72:H73"/>
    <mergeCell ref="D75:E75"/>
    <mergeCell ref="D128:E128"/>
    <mergeCell ref="D129:F129"/>
    <mergeCell ref="D255:H256"/>
    <mergeCell ref="D258:E258"/>
    <mergeCell ref="D378:H379"/>
    <mergeCell ref="D381:E381"/>
    <mergeCell ref="D434:E434"/>
    <mergeCell ref="D435:F435"/>
    <mergeCell ref="D319:E319"/>
    <mergeCell ref="D190:F190"/>
    <mergeCell ref="D191:F191"/>
    <mergeCell ref="D194:H195"/>
    <mergeCell ref="D197:E197"/>
    <mergeCell ref="D250:E250"/>
    <mergeCell ref="D251:F251"/>
    <mergeCell ref="C3:I3"/>
    <mergeCell ref="C4:I4"/>
    <mergeCell ref="C5:I5"/>
    <mergeCell ref="C7:I8"/>
    <mergeCell ref="D372:E372"/>
    <mergeCell ref="D373:F373"/>
    <mergeCell ref="D10:H11"/>
    <mergeCell ref="D13:E13"/>
    <mergeCell ref="D66:E66"/>
    <mergeCell ref="D67:F67"/>
  </mergeCells>
  <hyperlinks>
    <hyperlink ref="B16" location="'ACIDENTES MUNICÍPIOS '!A1" display="&lt;&lt;  VOLTAR"/>
    <hyperlink ref="B15" location="'ACIDENTES POR DIA DA SEMANA'!A1" display="AVAÇAR &gt;&gt;"/>
    <hyperlink ref="B14" location="'INÍCIO '!A1" display="INÍCIO"/>
    <hyperlink ref="B103" location="'ACIDENTES MUNICÍPIOS '!A1" display="&lt;&lt;  VOLTAR"/>
    <hyperlink ref="B102" location="'ACIDENTES POR DIA DA SEMANA'!A1" display="AVAÇAR &gt;&gt;"/>
    <hyperlink ref="B101" location="'INÍCIO '!A1" display="INÍCIO"/>
    <hyperlink ref="B211" location="'ACIDENTES MUNICÍPIOS '!A1" display="&lt;&lt;  VOLTAR"/>
    <hyperlink ref="B210" location="'ACIDENTES POR DIA DA SEMANA'!A1" display="AVAÇAR &gt;&gt;"/>
    <hyperlink ref="B209" location="'INÍCIO '!A1" display="INÍCIO"/>
    <hyperlink ref="B354" location="'ACIDENTES MUNICÍPIOS '!A1" display="&lt;&lt;  VOLTAR"/>
    <hyperlink ref="B353" location="'ACIDENTES POR DIA DA SEMANA'!A1" display="AVAÇAR &gt;&gt;"/>
    <hyperlink ref="B352" location="'INÍCIO '!A1" display="INÍCIO"/>
    <hyperlink ref="E441" location="'ACIDENTES MUNICÍPIOS '!A1" display="&lt;&lt;  VOLTAR"/>
    <hyperlink ref="E440" location="'ACIDENTES POR DIA DA SEMANA'!A1" display="AVAÇAR &gt;&gt;"/>
    <hyperlink ref="E439" location="'INÍCIO '!A1" display="INÍCIO"/>
  </hyperlinks>
  <printOptions horizontalCentered="1"/>
  <pageMargins left="0.51181102362204722" right="0.51181102362204722" top="0.78740157480314965" bottom="0.78740157480314965" header="0.31496062992125984" footer="0.31496062992125984"/>
  <pageSetup paperSize="9" scale="9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62"/>
  <sheetViews>
    <sheetView showGridLines="0" showRowColHeaders="0" showOutlineSymbols="0" zoomScaleNormal="100" workbookViewId="0">
      <selection activeCell="B14" sqref="B14"/>
    </sheetView>
  </sheetViews>
  <sheetFormatPr baseColWidth="10" defaultColWidth="6.85546875" defaultRowHeight="12.75" customHeight="1" x14ac:dyDescent="0.25"/>
  <cols>
    <col min="1" max="1" width="14.7109375" style="149" customWidth="1"/>
    <col min="2" max="2" width="17.7109375" style="149" customWidth="1"/>
    <col min="3" max="3" width="0.5703125" style="149" customWidth="1"/>
    <col min="4" max="4" width="17.28515625" style="149" customWidth="1"/>
    <col min="5" max="16" width="5.42578125" style="149" customWidth="1"/>
    <col min="17" max="17" width="6.7109375" style="149" customWidth="1"/>
    <col min="18" max="16384" width="6.85546875" style="149"/>
  </cols>
  <sheetData>
    <row r="2" spans="2:19" ht="15.75" thickBot="1" x14ac:dyDescent="0.3">
      <c r="C2" s="150"/>
      <c r="D2" s="698"/>
      <c r="E2" s="698"/>
      <c r="F2" s="698"/>
      <c r="G2" s="698"/>
      <c r="H2" s="698"/>
      <c r="I2" s="698"/>
      <c r="J2" s="698"/>
      <c r="K2" s="698"/>
      <c r="L2" s="699"/>
      <c r="M2" s="698"/>
      <c r="N2" s="700"/>
      <c r="O2" s="700"/>
      <c r="P2" s="700"/>
      <c r="Q2" s="700"/>
      <c r="R2" s="150"/>
      <c r="S2" s="150"/>
    </row>
    <row r="3" spans="2:19" ht="16.5" thickTop="1" x14ac:dyDescent="0.25">
      <c r="B3" s="695"/>
      <c r="C3" s="701"/>
      <c r="D3" s="702"/>
      <c r="E3" s="702"/>
      <c r="F3" s="702"/>
      <c r="G3" s="702"/>
      <c r="H3" s="702"/>
      <c r="I3" s="702"/>
      <c r="J3" s="702"/>
      <c r="K3" s="702"/>
      <c r="L3" s="703"/>
      <c r="M3" s="702"/>
      <c r="N3" s="704"/>
      <c r="O3" s="704"/>
      <c r="P3" s="704"/>
      <c r="Q3" s="705"/>
      <c r="R3" s="150"/>
      <c r="S3" s="150"/>
    </row>
    <row r="4" spans="2:19" ht="15.75" x14ac:dyDescent="0.25">
      <c r="B4" s="695"/>
      <c r="C4" s="706"/>
      <c r="D4" s="707"/>
      <c r="E4" s="707"/>
      <c r="F4" s="707"/>
      <c r="G4" s="707"/>
      <c r="H4" s="707"/>
      <c r="I4" s="707"/>
      <c r="J4" s="707"/>
      <c r="K4" s="707"/>
      <c r="L4" s="708"/>
      <c r="M4" s="707"/>
      <c r="N4" s="709"/>
      <c r="O4" s="709"/>
      <c r="P4" s="709"/>
      <c r="Q4" s="710"/>
      <c r="R4" s="150"/>
      <c r="S4" s="150"/>
    </row>
    <row r="5" spans="2:19" ht="15.75" x14ac:dyDescent="0.25">
      <c r="B5" s="696"/>
      <c r="C5" s="1119" t="s">
        <v>38</v>
      </c>
      <c r="D5" s="1098"/>
      <c r="E5" s="1098"/>
      <c r="F5" s="1098"/>
      <c r="G5" s="1098"/>
      <c r="H5" s="1098"/>
      <c r="I5" s="1098"/>
      <c r="J5" s="1098"/>
      <c r="K5" s="1098"/>
      <c r="L5" s="1098"/>
      <c r="M5" s="1098"/>
      <c r="N5" s="1098"/>
      <c r="O5" s="1098"/>
      <c r="P5" s="1098"/>
      <c r="Q5" s="1120"/>
      <c r="R5" s="171"/>
      <c r="S5" s="171"/>
    </row>
    <row r="6" spans="2:19" ht="15.75" x14ac:dyDescent="0.25">
      <c r="B6" s="696"/>
      <c r="C6" s="1119" t="s">
        <v>39</v>
      </c>
      <c r="D6" s="1098"/>
      <c r="E6" s="1098"/>
      <c r="F6" s="1098"/>
      <c r="G6" s="1098"/>
      <c r="H6" s="1098"/>
      <c r="I6" s="1098"/>
      <c r="J6" s="1098"/>
      <c r="K6" s="1098"/>
      <c r="L6" s="1098"/>
      <c r="M6" s="1098"/>
      <c r="N6" s="1098"/>
      <c r="O6" s="1098"/>
      <c r="P6" s="1098"/>
      <c r="Q6" s="1120"/>
      <c r="R6" s="171"/>
      <c r="S6" s="171"/>
    </row>
    <row r="7" spans="2:19" ht="15.75" x14ac:dyDescent="0.25">
      <c r="B7" s="696"/>
      <c r="C7" s="1119" t="s">
        <v>41</v>
      </c>
      <c r="D7" s="1098"/>
      <c r="E7" s="1098"/>
      <c r="F7" s="1098"/>
      <c r="G7" s="1098"/>
      <c r="H7" s="1098"/>
      <c r="I7" s="1098"/>
      <c r="J7" s="1098"/>
      <c r="K7" s="1098"/>
      <c r="L7" s="1098"/>
      <c r="M7" s="1098"/>
      <c r="N7" s="1098"/>
      <c r="O7" s="1098"/>
      <c r="P7" s="1098"/>
      <c r="Q7" s="1120"/>
      <c r="R7" s="171"/>
      <c r="S7" s="171"/>
    </row>
    <row r="8" spans="2:19" ht="9" customHeight="1" x14ac:dyDescent="0.25">
      <c r="B8" s="696"/>
      <c r="C8" s="711"/>
      <c r="D8" s="712"/>
      <c r="E8" s="712"/>
      <c r="F8" s="712"/>
      <c r="G8" s="712"/>
      <c r="H8" s="712"/>
      <c r="I8" s="712"/>
      <c r="J8" s="712"/>
      <c r="K8" s="712"/>
      <c r="L8" s="712"/>
      <c r="M8" s="712"/>
      <c r="N8" s="712"/>
      <c r="O8" s="712"/>
      <c r="P8" s="712"/>
      <c r="Q8" s="713"/>
      <c r="R8" s="171"/>
      <c r="S8" s="171"/>
    </row>
    <row r="9" spans="2:19" ht="27.75" customHeight="1" thickBot="1" x14ac:dyDescent="0.3">
      <c r="B9" s="697"/>
      <c r="C9" s="714"/>
      <c r="D9" s="1121" t="s">
        <v>443</v>
      </c>
      <c r="E9" s="1121"/>
      <c r="F9" s="1121"/>
      <c r="G9" s="1121"/>
      <c r="H9" s="1121"/>
      <c r="I9" s="1121"/>
      <c r="J9" s="1121"/>
      <c r="K9" s="1121"/>
      <c r="L9" s="1121"/>
      <c r="M9" s="1121"/>
      <c r="N9" s="1121"/>
      <c r="O9" s="1121"/>
      <c r="P9" s="1121"/>
      <c r="Q9" s="1122"/>
      <c r="R9" s="151"/>
      <c r="S9" s="151"/>
    </row>
    <row r="10" spans="2:19" ht="11.25" customHeight="1" thickTop="1" thickBot="1" x14ac:dyDescent="0.3">
      <c r="D10" s="172"/>
      <c r="E10" s="172"/>
      <c r="F10" s="172"/>
      <c r="G10" s="172"/>
      <c r="H10" s="172"/>
      <c r="I10" s="172"/>
      <c r="J10" s="172"/>
      <c r="K10" s="172"/>
      <c r="L10" s="172"/>
      <c r="M10" s="172"/>
      <c r="N10" s="172"/>
      <c r="O10" s="172"/>
      <c r="P10" s="172"/>
      <c r="Q10" s="172"/>
    </row>
    <row r="11" spans="2:19" ht="19.5" customHeight="1" thickBot="1" x14ac:dyDescent="0.3">
      <c r="D11" s="854" t="s">
        <v>290</v>
      </c>
      <c r="E11" s="854" t="s">
        <v>284</v>
      </c>
      <c r="F11" s="854" t="s">
        <v>285</v>
      </c>
      <c r="G11" s="854" t="s">
        <v>286</v>
      </c>
      <c r="H11" s="854" t="s">
        <v>287</v>
      </c>
      <c r="I11" s="854" t="s">
        <v>288</v>
      </c>
      <c r="J11" s="854" t="s">
        <v>289</v>
      </c>
      <c r="K11" s="854" t="s">
        <v>4</v>
      </c>
      <c r="L11" s="854" t="s">
        <v>5</v>
      </c>
      <c r="M11" s="854" t="s">
        <v>6</v>
      </c>
      <c r="N11" s="854" t="s">
        <v>7</v>
      </c>
      <c r="O11" s="854" t="s">
        <v>8</v>
      </c>
      <c r="P11" s="854" t="s">
        <v>9</v>
      </c>
      <c r="Q11" s="855" t="s">
        <v>10</v>
      </c>
    </row>
    <row r="12" spans="2:19" ht="15" customHeight="1" x14ac:dyDescent="0.25">
      <c r="B12" s="150"/>
      <c r="D12" s="856" t="s">
        <v>211</v>
      </c>
      <c r="E12" s="857">
        <v>144</v>
      </c>
      <c r="F12" s="858">
        <v>110</v>
      </c>
      <c r="G12" s="858">
        <v>127</v>
      </c>
      <c r="H12" s="858">
        <v>164</v>
      </c>
      <c r="I12" s="858">
        <v>195</v>
      </c>
      <c r="J12" s="858">
        <v>150</v>
      </c>
      <c r="K12" s="859">
        <v>161</v>
      </c>
      <c r="L12" s="859">
        <v>212</v>
      </c>
      <c r="M12" s="859">
        <v>179</v>
      </c>
      <c r="N12" s="859">
        <v>257</v>
      </c>
      <c r="O12" s="859">
        <v>203</v>
      </c>
      <c r="P12" s="860">
        <v>177</v>
      </c>
      <c r="Q12" s="861">
        <v>2079</v>
      </c>
      <c r="S12" s="152"/>
    </row>
    <row r="13" spans="2:19" ht="15" customHeight="1" x14ac:dyDescent="0.2">
      <c r="B13" s="175" t="s">
        <v>40</v>
      </c>
      <c r="D13" s="862" t="s">
        <v>212</v>
      </c>
      <c r="E13" s="863">
        <v>70</v>
      </c>
      <c r="F13" s="864">
        <v>97</v>
      </c>
      <c r="G13" s="864">
        <v>129</v>
      </c>
      <c r="H13" s="864">
        <v>132</v>
      </c>
      <c r="I13" s="864">
        <v>140</v>
      </c>
      <c r="J13" s="864">
        <v>153</v>
      </c>
      <c r="K13" s="865">
        <v>113</v>
      </c>
      <c r="L13" s="865">
        <v>172</v>
      </c>
      <c r="M13" s="865">
        <v>150</v>
      </c>
      <c r="N13" s="865">
        <v>126</v>
      </c>
      <c r="O13" s="865">
        <v>144</v>
      </c>
      <c r="P13" s="866">
        <v>129</v>
      </c>
      <c r="Q13" s="867">
        <v>1555</v>
      </c>
    </row>
    <row r="14" spans="2:19" ht="15" customHeight="1" x14ac:dyDescent="0.2">
      <c r="B14" s="175" t="s">
        <v>42</v>
      </c>
      <c r="D14" s="868" t="s">
        <v>213</v>
      </c>
      <c r="E14" s="869">
        <v>88</v>
      </c>
      <c r="F14" s="870">
        <v>86</v>
      </c>
      <c r="G14" s="870">
        <v>120</v>
      </c>
      <c r="H14" s="870">
        <v>111</v>
      </c>
      <c r="I14" s="870">
        <v>94</v>
      </c>
      <c r="J14" s="870">
        <v>155</v>
      </c>
      <c r="K14" s="871">
        <v>117</v>
      </c>
      <c r="L14" s="871">
        <v>169</v>
      </c>
      <c r="M14" s="871">
        <v>124</v>
      </c>
      <c r="N14" s="871">
        <v>132</v>
      </c>
      <c r="O14" s="871">
        <v>134</v>
      </c>
      <c r="P14" s="872">
        <v>110</v>
      </c>
      <c r="Q14" s="873">
        <v>1440</v>
      </c>
    </row>
    <row r="15" spans="2:19" ht="15" customHeight="1" x14ac:dyDescent="0.25">
      <c r="B15" s="887" t="s">
        <v>103</v>
      </c>
      <c r="D15" s="862" t="s">
        <v>214</v>
      </c>
      <c r="E15" s="863">
        <v>95</v>
      </c>
      <c r="F15" s="864">
        <v>92</v>
      </c>
      <c r="G15" s="864">
        <v>110</v>
      </c>
      <c r="H15" s="864">
        <v>129</v>
      </c>
      <c r="I15" s="864">
        <v>116</v>
      </c>
      <c r="J15" s="864">
        <v>138</v>
      </c>
      <c r="K15" s="865">
        <v>99</v>
      </c>
      <c r="L15" s="865">
        <v>133</v>
      </c>
      <c r="M15" s="865">
        <v>165</v>
      </c>
      <c r="N15" s="865">
        <v>122</v>
      </c>
      <c r="O15" s="865">
        <v>120</v>
      </c>
      <c r="P15" s="866">
        <v>144</v>
      </c>
      <c r="Q15" s="867">
        <v>1463</v>
      </c>
    </row>
    <row r="16" spans="2:19" ht="15" customHeight="1" x14ac:dyDescent="0.25">
      <c r="B16" s="150"/>
      <c r="D16" s="868" t="s">
        <v>215</v>
      </c>
      <c r="E16" s="869">
        <v>84</v>
      </c>
      <c r="F16" s="870">
        <v>94</v>
      </c>
      <c r="G16" s="870">
        <v>107</v>
      </c>
      <c r="H16" s="870">
        <v>125</v>
      </c>
      <c r="I16" s="870">
        <v>113</v>
      </c>
      <c r="J16" s="870">
        <v>135</v>
      </c>
      <c r="K16" s="871">
        <v>151</v>
      </c>
      <c r="L16" s="871">
        <v>136</v>
      </c>
      <c r="M16" s="871">
        <v>172</v>
      </c>
      <c r="N16" s="871">
        <v>141</v>
      </c>
      <c r="O16" s="871">
        <v>129</v>
      </c>
      <c r="P16" s="872">
        <v>152</v>
      </c>
      <c r="Q16" s="873">
        <v>1539</v>
      </c>
    </row>
    <row r="17" spans="4:17" ht="15" customHeight="1" x14ac:dyDescent="0.25">
      <c r="D17" s="862" t="s">
        <v>216</v>
      </c>
      <c r="E17" s="863">
        <v>148</v>
      </c>
      <c r="F17" s="864">
        <v>120</v>
      </c>
      <c r="G17" s="864">
        <v>107</v>
      </c>
      <c r="H17" s="864">
        <v>160</v>
      </c>
      <c r="I17" s="864">
        <v>154</v>
      </c>
      <c r="J17" s="864">
        <v>145</v>
      </c>
      <c r="K17" s="865">
        <v>176</v>
      </c>
      <c r="L17" s="865">
        <v>147</v>
      </c>
      <c r="M17" s="865">
        <v>141</v>
      </c>
      <c r="N17" s="865">
        <v>193</v>
      </c>
      <c r="O17" s="865">
        <v>133</v>
      </c>
      <c r="P17" s="866">
        <v>187</v>
      </c>
      <c r="Q17" s="867">
        <v>1811</v>
      </c>
    </row>
    <row r="18" spans="4:17" ht="15" customHeight="1" thickBot="1" x14ac:dyDescent="0.3">
      <c r="D18" s="874" t="s">
        <v>217</v>
      </c>
      <c r="E18" s="875">
        <v>131</v>
      </c>
      <c r="F18" s="876">
        <v>125</v>
      </c>
      <c r="G18" s="876">
        <v>123</v>
      </c>
      <c r="H18" s="876">
        <v>146</v>
      </c>
      <c r="I18" s="876">
        <v>245</v>
      </c>
      <c r="J18" s="876">
        <v>171</v>
      </c>
      <c r="K18" s="877">
        <v>215</v>
      </c>
      <c r="L18" s="877">
        <v>207</v>
      </c>
      <c r="M18" s="877">
        <v>179</v>
      </c>
      <c r="N18" s="877">
        <v>226</v>
      </c>
      <c r="O18" s="877">
        <v>174</v>
      </c>
      <c r="P18" s="878">
        <v>174</v>
      </c>
      <c r="Q18" s="879">
        <v>2116</v>
      </c>
    </row>
    <row r="19" spans="4:17" ht="21.75" customHeight="1" thickBot="1" x14ac:dyDescent="0.3">
      <c r="D19" s="880" t="s">
        <v>10</v>
      </c>
      <c r="E19" s="881">
        <f t="shared" ref="E19:J19" si="0">SUM(E12:E18)</f>
        <v>760</v>
      </c>
      <c r="F19" s="882">
        <f t="shared" si="0"/>
        <v>724</v>
      </c>
      <c r="G19" s="882">
        <f t="shared" si="0"/>
        <v>823</v>
      </c>
      <c r="H19" s="882">
        <f t="shared" si="0"/>
        <v>967</v>
      </c>
      <c r="I19" s="882">
        <f t="shared" si="0"/>
        <v>1057</v>
      </c>
      <c r="J19" s="882">
        <f t="shared" si="0"/>
        <v>1047</v>
      </c>
      <c r="K19" s="882">
        <f>SUM(K12:K18)</f>
        <v>1032</v>
      </c>
      <c r="L19" s="882">
        <f t="shared" ref="L19:Q19" si="1">SUM(L12:L18)</f>
        <v>1176</v>
      </c>
      <c r="M19" s="882">
        <f t="shared" si="1"/>
        <v>1110</v>
      </c>
      <c r="N19" s="882">
        <f t="shared" si="1"/>
        <v>1197</v>
      </c>
      <c r="O19" s="882">
        <f t="shared" si="1"/>
        <v>1037</v>
      </c>
      <c r="P19" s="883">
        <f t="shared" si="1"/>
        <v>1073</v>
      </c>
      <c r="Q19" s="884">
        <f t="shared" si="1"/>
        <v>12003</v>
      </c>
    </row>
    <row r="20" spans="4:17" ht="13.5" customHeight="1" x14ac:dyDescent="0.2">
      <c r="D20" s="1123" t="s">
        <v>58</v>
      </c>
      <c r="E20" s="1123"/>
      <c r="F20" s="1123"/>
      <c r="G20" s="1123"/>
      <c r="H20" s="1123"/>
      <c r="I20" s="1123"/>
      <c r="J20" s="1123"/>
      <c r="K20" s="1123"/>
      <c r="L20" s="1123"/>
      <c r="M20" s="1123"/>
      <c r="N20" s="1123"/>
      <c r="O20" s="1123"/>
      <c r="P20" s="1123"/>
      <c r="Q20" s="1123"/>
    </row>
    <row r="24" spans="4:17" ht="24" customHeight="1" x14ac:dyDescent="0.25">
      <c r="D24" s="958" t="s">
        <v>444</v>
      </c>
      <c r="E24" s="958"/>
      <c r="F24" s="958"/>
      <c r="G24" s="958"/>
      <c r="H24" s="958"/>
      <c r="I24" s="958"/>
      <c r="J24" s="958"/>
      <c r="K24" s="958"/>
      <c r="L24" s="958"/>
      <c r="M24" s="958"/>
      <c r="N24" s="958"/>
      <c r="O24" s="958"/>
      <c r="P24" s="958"/>
      <c r="Q24" s="958"/>
    </row>
    <row r="25" spans="4:17" ht="5.25" customHeight="1" x14ac:dyDescent="0.25"/>
    <row r="43" spans="4:17" ht="23.25" customHeight="1" x14ac:dyDescent="0.25">
      <c r="D43" s="958" t="s">
        <v>445</v>
      </c>
      <c r="E43" s="958"/>
      <c r="F43" s="958"/>
      <c r="G43" s="958"/>
      <c r="H43" s="958"/>
      <c r="I43" s="958"/>
      <c r="J43" s="958"/>
      <c r="K43" s="958"/>
      <c r="L43" s="958"/>
      <c r="M43" s="958"/>
      <c r="N43" s="958"/>
      <c r="O43" s="958"/>
      <c r="P43" s="958"/>
      <c r="Q43" s="958"/>
    </row>
    <row r="60" spans="4:17" ht="14.25" customHeight="1" x14ac:dyDescent="0.2">
      <c r="D60" s="416"/>
      <c r="E60" s="416"/>
      <c r="F60" s="416"/>
      <c r="G60" s="416"/>
      <c r="H60" s="416"/>
      <c r="I60" s="885" t="s">
        <v>40</v>
      </c>
      <c r="J60" s="416"/>
      <c r="K60" s="416"/>
      <c r="L60" s="416"/>
      <c r="M60" s="416"/>
      <c r="N60" s="416"/>
      <c r="O60" s="416"/>
      <c r="P60" s="416"/>
      <c r="Q60" s="416"/>
    </row>
    <row r="61" spans="4:17" ht="14.25" customHeight="1" x14ac:dyDescent="0.2">
      <c r="D61" s="416"/>
      <c r="E61" s="416"/>
      <c r="F61" s="416"/>
      <c r="G61" s="416"/>
      <c r="H61" s="416"/>
      <c r="I61" s="885" t="s">
        <v>42</v>
      </c>
      <c r="J61" s="416"/>
      <c r="K61" s="416"/>
      <c r="L61" s="416"/>
      <c r="M61" s="416"/>
      <c r="N61" s="416"/>
      <c r="O61" s="416"/>
      <c r="P61" s="416"/>
      <c r="Q61" s="416"/>
    </row>
    <row r="62" spans="4:17" ht="14.25" customHeight="1" x14ac:dyDescent="0.25">
      <c r="D62" s="416"/>
      <c r="E62" s="416"/>
      <c r="F62" s="416"/>
      <c r="G62" s="416"/>
      <c r="H62" s="416"/>
      <c r="I62" s="887" t="s">
        <v>103</v>
      </c>
      <c r="J62" s="416"/>
      <c r="K62" s="416"/>
      <c r="L62" s="416"/>
      <c r="M62" s="416"/>
      <c r="N62" s="416"/>
      <c r="O62" s="416"/>
      <c r="P62" s="416"/>
      <c r="Q62" s="416"/>
    </row>
  </sheetData>
  <sheetProtection password="EE7B" sheet="1" objects="1" scenarios="1"/>
  <mergeCells count="7">
    <mergeCell ref="D43:Q43"/>
    <mergeCell ref="C5:Q5"/>
    <mergeCell ref="C6:Q6"/>
    <mergeCell ref="C7:Q7"/>
    <mergeCell ref="D24:Q24"/>
    <mergeCell ref="D9:Q9"/>
    <mergeCell ref="D20:Q20"/>
  </mergeCells>
  <hyperlinks>
    <hyperlink ref="B14" location="'HORÁRIO DOS ACIDENTES'!A1" display="AVANÇAR &gt;&gt;"/>
    <hyperlink ref="B15" location="'EVO. INDICES MUNICÍPIOS'!A1" display="&lt;&lt; VOLTAR"/>
    <hyperlink ref="B13" location="'INÍCIO '!A1" display="INÍCIO"/>
    <hyperlink ref="I61" location="'HORÁRIO DOS ACIDENTES'!A1" display="AVANÇAR &gt;&gt;"/>
    <hyperlink ref="I62" location="'EVO. INDICES MUNICÍPIOS'!A1" display="&lt;&lt; VOLTAR"/>
    <hyperlink ref="I60" location="'INÍCIO '!A1" display="INÍCIO"/>
  </hyperlinks>
  <printOptions horizontalCentered="1"/>
  <pageMargins left="0" right="0" top="0" bottom="0" header="0" footer="0"/>
  <pageSetup paperSize="9" fitToWidth="0"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75"/>
  <sheetViews>
    <sheetView showGridLines="0" showRowColHeaders="0" zoomScaleNormal="100" workbookViewId="0">
      <selection activeCell="B13" sqref="B13"/>
    </sheetView>
  </sheetViews>
  <sheetFormatPr baseColWidth="10" defaultColWidth="9.140625" defaultRowHeight="15" x14ac:dyDescent="0.25"/>
  <cols>
    <col min="1" max="1" width="10.5703125" style="1" customWidth="1"/>
    <col min="2" max="2" width="20.42578125" style="1" customWidth="1"/>
    <col min="3" max="3" width="19.7109375" style="1" customWidth="1"/>
    <col min="4" max="15" width="6" style="1" customWidth="1"/>
    <col min="16" max="16" width="7" style="1" customWidth="1"/>
    <col min="17" max="16384" width="9.140625" style="1"/>
  </cols>
  <sheetData>
    <row r="2" spans="2:17" ht="15.75" thickBot="1" x14ac:dyDescent="0.3">
      <c r="C2" s="694"/>
      <c r="D2" s="694"/>
      <c r="E2" s="694"/>
      <c r="F2" s="694"/>
      <c r="G2" s="694"/>
      <c r="H2" s="694"/>
      <c r="I2" s="694"/>
      <c r="J2" s="694"/>
      <c r="K2" s="694"/>
      <c r="L2" s="694"/>
      <c r="M2" s="694"/>
      <c r="N2" s="694"/>
      <c r="O2" s="694"/>
      <c r="P2" s="694"/>
    </row>
    <row r="3" spans="2:17" ht="12.75" customHeight="1" thickTop="1" x14ac:dyDescent="0.25">
      <c r="B3" s="715"/>
      <c r="C3" s="729"/>
      <c r="D3" s="729"/>
      <c r="E3" s="729"/>
      <c r="F3" s="729"/>
      <c r="G3" s="729"/>
      <c r="H3" s="729"/>
      <c r="I3" s="729"/>
      <c r="J3" s="729"/>
      <c r="K3" s="729"/>
      <c r="L3" s="729"/>
      <c r="M3" s="729"/>
      <c r="N3" s="729"/>
      <c r="O3" s="729"/>
      <c r="P3" s="730"/>
    </row>
    <row r="4" spans="2:17" x14ac:dyDescent="0.2">
      <c r="B4" s="715"/>
      <c r="C4" s="731"/>
      <c r="D4" s="731"/>
      <c r="E4" s="731"/>
      <c r="F4" s="731"/>
      <c r="G4" s="731"/>
      <c r="H4" s="731"/>
      <c r="I4" s="731"/>
      <c r="J4" s="731"/>
      <c r="K4" s="731"/>
      <c r="L4" s="731"/>
      <c r="M4" s="731"/>
      <c r="N4" s="731"/>
      <c r="O4" s="731"/>
      <c r="P4" s="730"/>
    </row>
    <row r="5" spans="2:17" ht="15.75" x14ac:dyDescent="0.25">
      <c r="B5" s="715"/>
      <c r="C5" s="1098" t="s">
        <v>0</v>
      </c>
      <c r="D5" s="1098"/>
      <c r="E5" s="1098"/>
      <c r="F5" s="1098"/>
      <c r="G5" s="1098"/>
      <c r="H5" s="1098"/>
      <c r="I5" s="1098"/>
      <c r="J5" s="1098"/>
      <c r="K5" s="1098"/>
      <c r="L5" s="1098"/>
      <c r="M5" s="1098"/>
      <c r="N5" s="1098"/>
      <c r="O5" s="1098"/>
      <c r="P5" s="730"/>
    </row>
    <row r="6" spans="2:17" ht="15.75" x14ac:dyDescent="0.25">
      <c r="B6" s="715"/>
      <c r="C6" s="1098" t="s">
        <v>1</v>
      </c>
      <c r="D6" s="1098"/>
      <c r="E6" s="1098"/>
      <c r="F6" s="1098"/>
      <c r="G6" s="1098"/>
      <c r="H6" s="1098"/>
      <c r="I6" s="1098"/>
      <c r="J6" s="1098"/>
      <c r="K6" s="1098"/>
      <c r="L6" s="1098"/>
      <c r="M6" s="1098"/>
      <c r="N6" s="1098"/>
      <c r="O6" s="1098"/>
      <c r="P6" s="730"/>
    </row>
    <row r="7" spans="2:17" ht="14.25" customHeight="1" x14ac:dyDescent="0.25">
      <c r="B7" s="715"/>
      <c r="C7" s="1098" t="s">
        <v>2</v>
      </c>
      <c r="D7" s="1098"/>
      <c r="E7" s="1098"/>
      <c r="F7" s="1098"/>
      <c r="G7" s="1098"/>
      <c r="H7" s="1098"/>
      <c r="I7" s="1098"/>
      <c r="J7" s="1098"/>
      <c r="K7" s="1098"/>
      <c r="L7" s="1098"/>
      <c r="M7" s="1098"/>
      <c r="N7" s="1098"/>
      <c r="O7" s="1098"/>
      <c r="P7" s="730"/>
    </row>
    <row r="8" spans="2:17" ht="14.25" customHeight="1" x14ac:dyDescent="0.25">
      <c r="B8" s="715"/>
      <c r="C8" s="712"/>
      <c r="D8" s="712"/>
      <c r="E8" s="712"/>
      <c r="F8" s="712"/>
      <c r="G8" s="712"/>
      <c r="H8" s="712"/>
      <c r="I8" s="712"/>
      <c r="J8" s="712"/>
      <c r="K8" s="712"/>
      <c r="L8" s="712"/>
      <c r="M8" s="712"/>
      <c r="N8" s="712"/>
      <c r="O8" s="712"/>
      <c r="P8" s="730"/>
    </row>
    <row r="9" spans="2:17" ht="28.5" customHeight="1" thickBot="1" x14ac:dyDescent="0.3">
      <c r="B9" s="715"/>
      <c r="C9" s="1124" t="s">
        <v>447</v>
      </c>
      <c r="D9" s="1125"/>
      <c r="E9" s="1125"/>
      <c r="F9" s="1125"/>
      <c r="G9" s="1125"/>
      <c r="H9" s="1125"/>
      <c r="I9" s="1125"/>
      <c r="J9" s="1125"/>
      <c r="K9" s="1125"/>
      <c r="L9" s="1125"/>
      <c r="M9" s="1125"/>
      <c r="N9" s="1125"/>
      <c r="O9" s="1125"/>
      <c r="P9" s="1126"/>
    </row>
    <row r="10" spans="2:17" ht="9" customHeight="1" thickTop="1" thickBot="1" x14ac:dyDescent="0.3"/>
    <row r="11" spans="2:17" ht="21.75" customHeight="1" thickBot="1" x14ac:dyDescent="0.3">
      <c r="C11" s="718" t="s">
        <v>3</v>
      </c>
      <c r="D11" s="834" t="s">
        <v>284</v>
      </c>
      <c r="E11" s="716" t="s">
        <v>285</v>
      </c>
      <c r="F11" s="716" t="s">
        <v>286</v>
      </c>
      <c r="G11" s="716" t="s">
        <v>287</v>
      </c>
      <c r="H11" s="716" t="s">
        <v>288</v>
      </c>
      <c r="I11" s="716" t="s">
        <v>289</v>
      </c>
      <c r="J11" s="716" t="s">
        <v>4</v>
      </c>
      <c r="K11" s="716" t="s">
        <v>5</v>
      </c>
      <c r="L11" s="716" t="s">
        <v>6</v>
      </c>
      <c r="M11" s="716" t="s">
        <v>7</v>
      </c>
      <c r="N11" s="716" t="s">
        <v>8</v>
      </c>
      <c r="O11" s="717" t="s">
        <v>9</v>
      </c>
      <c r="P11" s="718" t="s">
        <v>10</v>
      </c>
      <c r="Q11" s="1" t="s">
        <v>11</v>
      </c>
    </row>
    <row r="12" spans="2:17" x14ac:dyDescent="0.2">
      <c r="B12" s="175" t="s">
        <v>40</v>
      </c>
      <c r="C12" s="145" t="s">
        <v>12</v>
      </c>
      <c r="D12" s="301">
        <v>17</v>
      </c>
      <c r="E12" s="302">
        <v>21</v>
      </c>
      <c r="F12" s="302">
        <v>15</v>
      </c>
      <c r="G12" s="302">
        <v>22</v>
      </c>
      <c r="H12" s="302">
        <v>28</v>
      </c>
      <c r="I12" s="302">
        <v>27</v>
      </c>
      <c r="J12" s="302">
        <v>23</v>
      </c>
      <c r="K12" s="303">
        <v>27</v>
      </c>
      <c r="L12" s="303">
        <v>31</v>
      </c>
      <c r="M12" s="303">
        <v>22</v>
      </c>
      <c r="N12" s="303">
        <v>19</v>
      </c>
      <c r="O12" s="304">
        <v>28</v>
      </c>
      <c r="P12" s="305">
        <v>280</v>
      </c>
    </row>
    <row r="13" spans="2:17" x14ac:dyDescent="0.25">
      <c r="B13" s="887" t="s">
        <v>42</v>
      </c>
      <c r="C13" s="723" t="s">
        <v>13</v>
      </c>
      <c r="D13" s="724">
        <v>15</v>
      </c>
      <c r="E13" s="725">
        <v>21</v>
      </c>
      <c r="F13" s="725">
        <v>14</v>
      </c>
      <c r="G13" s="725">
        <v>17</v>
      </c>
      <c r="H13" s="725">
        <v>18</v>
      </c>
      <c r="I13" s="725">
        <v>20</v>
      </c>
      <c r="J13" s="725">
        <v>11</v>
      </c>
      <c r="K13" s="726">
        <v>28</v>
      </c>
      <c r="L13" s="726">
        <v>26</v>
      </c>
      <c r="M13" s="726">
        <v>24</v>
      </c>
      <c r="N13" s="726">
        <v>27</v>
      </c>
      <c r="O13" s="727">
        <v>19</v>
      </c>
      <c r="P13" s="728">
        <v>240</v>
      </c>
    </row>
    <row r="14" spans="2:17" x14ac:dyDescent="0.2">
      <c r="B14" s="168" t="s">
        <v>103</v>
      </c>
      <c r="C14" s="146" t="s">
        <v>14</v>
      </c>
      <c r="D14" s="306">
        <v>18</v>
      </c>
      <c r="E14" s="307">
        <v>6</v>
      </c>
      <c r="F14" s="307">
        <v>8</v>
      </c>
      <c r="G14" s="307">
        <v>12</v>
      </c>
      <c r="H14" s="307">
        <v>13</v>
      </c>
      <c r="I14" s="307">
        <v>23</v>
      </c>
      <c r="J14" s="307">
        <v>16</v>
      </c>
      <c r="K14" s="308">
        <v>28</v>
      </c>
      <c r="L14" s="308">
        <v>16</v>
      </c>
      <c r="M14" s="308">
        <v>28</v>
      </c>
      <c r="N14" s="308">
        <v>17</v>
      </c>
      <c r="O14" s="309">
        <v>17</v>
      </c>
      <c r="P14" s="310">
        <v>202</v>
      </c>
    </row>
    <row r="15" spans="2:17" x14ac:dyDescent="0.25">
      <c r="C15" s="723" t="s">
        <v>15</v>
      </c>
      <c r="D15" s="724">
        <v>12</v>
      </c>
      <c r="E15" s="725">
        <v>12</v>
      </c>
      <c r="F15" s="725">
        <v>2</v>
      </c>
      <c r="G15" s="725">
        <v>15</v>
      </c>
      <c r="H15" s="725">
        <v>19</v>
      </c>
      <c r="I15" s="725">
        <v>18</v>
      </c>
      <c r="J15" s="725">
        <v>21</v>
      </c>
      <c r="K15" s="726">
        <v>20</v>
      </c>
      <c r="L15" s="726">
        <v>12</v>
      </c>
      <c r="M15" s="726">
        <v>14</v>
      </c>
      <c r="N15" s="726">
        <v>18</v>
      </c>
      <c r="O15" s="727">
        <v>15</v>
      </c>
      <c r="P15" s="728">
        <v>178</v>
      </c>
    </row>
    <row r="16" spans="2:17" x14ac:dyDescent="0.25">
      <c r="C16" s="146" t="s">
        <v>16</v>
      </c>
      <c r="D16" s="306">
        <v>20</v>
      </c>
      <c r="E16" s="307">
        <v>11</v>
      </c>
      <c r="F16" s="307">
        <v>15</v>
      </c>
      <c r="G16" s="307">
        <v>13</v>
      </c>
      <c r="H16" s="307">
        <v>10</v>
      </c>
      <c r="I16" s="307">
        <v>12</v>
      </c>
      <c r="J16" s="307">
        <v>19</v>
      </c>
      <c r="K16" s="308">
        <v>15</v>
      </c>
      <c r="L16" s="308">
        <v>14</v>
      </c>
      <c r="M16" s="308">
        <v>19</v>
      </c>
      <c r="N16" s="308">
        <v>19</v>
      </c>
      <c r="O16" s="309">
        <v>19</v>
      </c>
      <c r="P16" s="310">
        <v>186</v>
      </c>
    </row>
    <row r="17" spans="3:16" x14ac:dyDescent="0.25">
      <c r="C17" s="723" t="s">
        <v>17</v>
      </c>
      <c r="D17" s="724">
        <v>12</v>
      </c>
      <c r="E17" s="725">
        <v>12</v>
      </c>
      <c r="F17" s="725">
        <v>11</v>
      </c>
      <c r="G17" s="725">
        <v>15</v>
      </c>
      <c r="H17" s="725">
        <v>10</v>
      </c>
      <c r="I17" s="725">
        <v>11</v>
      </c>
      <c r="J17" s="725">
        <v>18</v>
      </c>
      <c r="K17" s="726">
        <v>17</v>
      </c>
      <c r="L17" s="726">
        <v>18</v>
      </c>
      <c r="M17" s="726">
        <v>16</v>
      </c>
      <c r="N17" s="726">
        <v>19</v>
      </c>
      <c r="O17" s="727">
        <v>20</v>
      </c>
      <c r="P17" s="728">
        <v>179</v>
      </c>
    </row>
    <row r="18" spans="3:16" x14ac:dyDescent="0.25">
      <c r="C18" s="146" t="s">
        <v>18</v>
      </c>
      <c r="D18" s="306">
        <v>7</v>
      </c>
      <c r="E18" s="307">
        <v>17</v>
      </c>
      <c r="F18" s="307">
        <v>26</v>
      </c>
      <c r="G18" s="307">
        <v>23</v>
      </c>
      <c r="H18" s="307">
        <v>14</v>
      </c>
      <c r="I18" s="307">
        <v>20</v>
      </c>
      <c r="J18" s="307">
        <v>14</v>
      </c>
      <c r="K18" s="308">
        <v>25</v>
      </c>
      <c r="L18" s="308">
        <v>22</v>
      </c>
      <c r="M18" s="308">
        <v>24</v>
      </c>
      <c r="N18" s="308">
        <v>14</v>
      </c>
      <c r="O18" s="309">
        <v>28</v>
      </c>
      <c r="P18" s="310">
        <v>234</v>
      </c>
    </row>
    <row r="19" spans="3:16" x14ac:dyDescent="0.25">
      <c r="C19" s="723" t="s">
        <v>19</v>
      </c>
      <c r="D19" s="724">
        <v>32</v>
      </c>
      <c r="E19" s="725">
        <v>47</v>
      </c>
      <c r="F19" s="725">
        <v>54</v>
      </c>
      <c r="G19" s="725">
        <v>50</v>
      </c>
      <c r="H19" s="725">
        <v>64</v>
      </c>
      <c r="I19" s="725">
        <v>62</v>
      </c>
      <c r="J19" s="725">
        <v>71</v>
      </c>
      <c r="K19" s="726">
        <v>75</v>
      </c>
      <c r="L19" s="726">
        <v>60</v>
      </c>
      <c r="M19" s="726">
        <v>71</v>
      </c>
      <c r="N19" s="726">
        <v>78</v>
      </c>
      <c r="O19" s="727">
        <v>68</v>
      </c>
      <c r="P19" s="728">
        <v>732</v>
      </c>
    </row>
    <row r="20" spans="3:16" x14ac:dyDescent="0.25">
      <c r="C20" s="146" t="s">
        <v>20</v>
      </c>
      <c r="D20" s="306">
        <v>44</v>
      </c>
      <c r="E20" s="307">
        <v>59</v>
      </c>
      <c r="F20" s="307">
        <v>72</v>
      </c>
      <c r="G20" s="307">
        <v>78</v>
      </c>
      <c r="H20" s="307">
        <v>98</v>
      </c>
      <c r="I20" s="307">
        <v>74</v>
      </c>
      <c r="J20" s="307">
        <v>86</v>
      </c>
      <c r="K20" s="308">
        <v>82</v>
      </c>
      <c r="L20" s="308">
        <v>82</v>
      </c>
      <c r="M20" s="308">
        <v>91</v>
      </c>
      <c r="N20" s="308">
        <v>83</v>
      </c>
      <c r="O20" s="309">
        <v>59</v>
      </c>
      <c r="P20" s="310">
        <v>908</v>
      </c>
    </row>
    <row r="21" spans="3:16" x14ac:dyDescent="0.25">
      <c r="C21" s="723" t="s">
        <v>21</v>
      </c>
      <c r="D21" s="724">
        <v>54</v>
      </c>
      <c r="E21" s="725">
        <v>54</v>
      </c>
      <c r="F21" s="725">
        <v>54</v>
      </c>
      <c r="G21" s="725">
        <v>72</v>
      </c>
      <c r="H21" s="725">
        <v>85</v>
      </c>
      <c r="I21" s="725">
        <v>83</v>
      </c>
      <c r="J21" s="725">
        <v>70</v>
      </c>
      <c r="K21" s="726">
        <v>71</v>
      </c>
      <c r="L21" s="726">
        <v>81</v>
      </c>
      <c r="M21" s="726">
        <v>100</v>
      </c>
      <c r="N21" s="726">
        <v>70</v>
      </c>
      <c r="O21" s="727">
        <v>66</v>
      </c>
      <c r="P21" s="728">
        <v>860</v>
      </c>
    </row>
    <row r="22" spans="3:16" x14ac:dyDescent="0.25">
      <c r="C22" s="146" t="s">
        <v>22</v>
      </c>
      <c r="D22" s="306">
        <v>54</v>
      </c>
      <c r="E22" s="307">
        <v>61</v>
      </c>
      <c r="F22" s="307">
        <v>76</v>
      </c>
      <c r="G22" s="307">
        <v>76</v>
      </c>
      <c r="H22" s="307">
        <v>88</v>
      </c>
      <c r="I22" s="307">
        <v>91</v>
      </c>
      <c r="J22" s="307">
        <v>99</v>
      </c>
      <c r="K22" s="308">
        <v>94</v>
      </c>
      <c r="L22" s="308">
        <v>89</v>
      </c>
      <c r="M22" s="308">
        <v>109</v>
      </c>
      <c r="N22" s="308">
        <v>79</v>
      </c>
      <c r="O22" s="309">
        <v>97</v>
      </c>
      <c r="P22" s="310">
        <v>1013</v>
      </c>
    </row>
    <row r="23" spans="3:16" x14ac:dyDescent="0.25">
      <c r="C23" s="723" t="s">
        <v>23</v>
      </c>
      <c r="D23" s="724">
        <v>65</v>
      </c>
      <c r="E23" s="725">
        <v>76</v>
      </c>
      <c r="F23" s="725">
        <v>84</v>
      </c>
      <c r="G23" s="725">
        <v>106</v>
      </c>
      <c r="H23" s="725">
        <v>93</v>
      </c>
      <c r="I23" s="725">
        <v>99</v>
      </c>
      <c r="J23" s="725">
        <v>85</v>
      </c>
      <c r="K23" s="726">
        <v>113</v>
      </c>
      <c r="L23" s="726">
        <v>107</v>
      </c>
      <c r="M23" s="726">
        <v>104</v>
      </c>
      <c r="N23" s="726">
        <v>86</v>
      </c>
      <c r="O23" s="727">
        <v>105</v>
      </c>
      <c r="P23" s="728">
        <v>1123</v>
      </c>
    </row>
    <row r="24" spans="3:16" x14ac:dyDescent="0.25">
      <c r="C24" s="146" t="s">
        <v>24</v>
      </c>
      <c r="D24" s="306">
        <v>58</v>
      </c>
      <c r="E24" s="307">
        <v>71</v>
      </c>
      <c r="F24" s="307">
        <v>84</v>
      </c>
      <c r="G24" s="307">
        <v>82</v>
      </c>
      <c r="H24" s="307">
        <v>92</v>
      </c>
      <c r="I24" s="307">
        <v>107</v>
      </c>
      <c r="J24" s="307">
        <v>88</v>
      </c>
      <c r="K24" s="308">
        <v>90</v>
      </c>
      <c r="L24" s="308">
        <v>94</v>
      </c>
      <c r="M24" s="308">
        <v>96</v>
      </c>
      <c r="N24" s="308">
        <v>76</v>
      </c>
      <c r="O24" s="309">
        <v>91</v>
      </c>
      <c r="P24" s="310">
        <v>1029</v>
      </c>
    </row>
    <row r="25" spans="3:16" x14ac:dyDescent="0.25">
      <c r="C25" s="723" t="s">
        <v>25</v>
      </c>
      <c r="D25" s="724">
        <v>52</v>
      </c>
      <c r="E25" s="725">
        <v>63</v>
      </c>
      <c r="F25" s="725">
        <v>83</v>
      </c>
      <c r="G25" s="725">
        <v>78</v>
      </c>
      <c r="H25" s="725">
        <v>97</v>
      </c>
      <c r="I25" s="725">
        <v>82</v>
      </c>
      <c r="J25" s="725">
        <v>92</v>
      </c>
      <c r="K25" s="726">
        <v>101</v>
      </c>
      <c r="L25" s="726">
        <v>93</v>
      </c>
      <c r="M25" s="726">
        <v>98</v>
      </c>
      <c r="N25" s="726">
        <v>97</v>
      </c>
      <c r="O25" s="727">
        <v>82</v>
      </c>
      <c r="P25" s="728">
        <v>1018</v>
      </c>
    </row>
    <row r="26" spans="3:16" x14ac:dyDescent="0.25">
      <c r="C26" s="146" t="s">
        <v>26</v>
      </c>
      <c r="D26" s="306">
        <v>63</v>
      </c>
      <c r="E26" s="307">
        <v>63</v>
      </c>
      <c r="F26" s="307">
        <v>75</v>
      </c>
      <c r="G26" s="307">
        <v>85</v>
      </c>
      <c r="H26" s="307">
        <v>85</v>
      </c>
      <c r="I26" s="307">
        <v>83</v>
      </c>
      <c r="J26" s="307">
        <v>86</v>
      </c>
      <c r="K26" s="308">
        <v>98</v>
      </c>
      <c r="L26" s="308">
        <v>87</v>
      </c>
      <c r="M26" s="308">
        <v>91</v>
      </c>
      <c r="N26" s="308">
        <v>67</v>
      </c>
      <c r="O26" s="309">
        <v>101</v>
      </c>
      <c r="P26" s="310">
        <v>984</v>
      </c>
    </row>
    <row r="27" spans="3:16" x14ac:dyDescent="0.25">
      <c r="C27" s="723" t="s">
        <v>27</v>
      </c>
      <c r="D27" s="724">
        <v>46</v>
      </c>
      <c r="E27" s="725">
        <v>80</v>
      </c>
      <c r="F27" s="725">
        <v>70</v>
      </c>
      <c r="G27" s="725">
        <v>76</v>
      </c>
      <c r="H27" s="725">
        <v>80</v>
      </c>
      <c r="I27" s="725">
        <v>88</v>
      </c>
      <c r="J27" s="725">
        <v>89</v>
      </c>
      <c r="K27" s="726">
        <v>76</v>
      </c>
      <c r="L27" s="726">
        <v>79</v>
      </c>
      <c r="M27" s="726">
        <v>84</v>
      </c>
      <c r="N27" s="726">
        <v>92</v>
      </c>
      <c r="O27" s="727">
        <v>95</v>
      </c>
      <c r="P27" s="728">
        <v>955</v>
      </c>
    </row>
    <row r="28" spans="3:16" x14ac:dyDescent="0.25">
      <c r="C28" s="146" t="s">
        <v>28</v>
      </c>
      <c r="D28" s="306">
        <v>53</v>
      </c>
      <c r="E28" s="307">
        <v>71</v>
      </c>
      <c r="F28" s="307">
        <v>71</v>
      </c>
      <c r="G28" s="307">
        <v>88</v>
      </c>
      <c r="H28" s="307">
        <v>88</v>
      </c>
      <c r="I28" s="307">
        <v>89</v>
      </c>
      <c r="J28" s="307">
        <v>92</v>
      </c>
      <c r="K28" s="308">
        <v>95</v>
      </c>
      <c r="L28" s="308">
        <v>100</v>
      </c>
      <c r="M28" s="308">
        <v>108</v>
      </c>
      <c r="N28" s="308">
        <v>105</v>
      </c>
      <c r="O28" s="309">
        <v>91</v>
      </c>
      <c r="P28" s="310">
        <v>1051</v>
      </c>
    </row>
    <row r="29" spans="3:16" x14ac:dyDescent="0.25">
      <c r="C29" s="723" t="s">
        <v>29</v>
      </c>
      <c r="D29" s="724">
        <v>75</v>
      </c>
      <c r="E29" s="725">
        <v>76</v>
      </c>
      <c r="F29" s="725">
        <v>68</v>
      </c>
      <c r="G29" s="725">
        <v>97</v>
      </c>
      <c r="H29" s="725">
        <v>127</v>
      </c>
      <c r="I29" s="725">
        <v>112</v>
      </c>
      <c r="J29" s="725">
        <v>117</v>
      </c>
      <c r="K29" s="726">
        <v>126</v>
      </c>
      <c r="L29" s="726">
        <v>131</v>
      </c>
      <c r="M29" s="726">
        <v>135</v>
      </c>
      <c r="N29" s="726">
        <v>106</v>
      </c>
      <c r="O29" s="727">
        <v>128</v>
      </c>
      <c r="P29" s="728">
        <v>1298</v>
      </c>
    </row>
    <row r="30" spans="3:16" x14ac:dyDescent="0.25">
      <c r="C30" s="146" t="s">
        <v>30</v>
      </c>
      <c r="D30" s="306">
        <v>53</v>
      </c>
      <c r="E30" s="307">
        <v>64</v>
      </c>
      <c r="F30" s="307">
        <v>88</v>
      </c>
      <c r="G30" s="307">
        <v>89</v>
      </c>
      <c r="H30" s="307">
        <v>102</v>
      </c>
      <c r="I30" s="307">
        <v>115</v>
      </c>
      <c r="J30" s="307">
        <v>121</v>
      </c>
      <c r="K30" s="308">
        <v>111</v>
      </c>
      <c r="L30" s="308">
        <v>93</v>
      </c>
      <c r="M30" s="308">
        <v>124</v>
      </c>
      <c r="N30" s="308">
        <v>104</v>
      </c>
      <c r="O30" s="309">
        <v>108</v>
      </c>
      <c r="P30" s="310">
        <v>1172</v>
      </c>
    </row>
    <row r="31" spans="3:16" x14ac:dyDescent="0.25">
      <c r="C31" s="723" t="s">
        <v>31</v>
      </c>
      <c r="D31" s="724">
        <v>80</v>
      </c>
      <c r="E31" s="725">
        <v>71</v>
      </c>
      <c r="F31" s="725">
        <v>83</v>
      </c>
      <c r="G31" s="725">
        <v>89</v>
      </c>
      <c r="H31" s="725">
        <v>138</v>
      </c>
      <c r="I31" s="725">
        <v>109</v>
      </c>
      <c r="J31" s="725">
        <v>100</v>
      </c>
      <c r="K31" s="726">
        <v>145</v>
      </c>
      <c r="L31" s="726">
        <v>116</v>
      </c>
      <c r="M31" s="726">
        <v>127</v>
      </c>
      <c r="N31" s="726">
        <v>133</v>
      </c>
      <c r="O31" s="727">
        <v>123</v>
      </c>
      <c r="P31" s="728">
        <v>1314</v>
      </c>
    </row>
    <row r="32" spans="3:16" x14ac:dyDescent="0.25">
      <c r="C32" s="146" t="s">
        <v>32</v>
      </c>
      <c r="D32" s="306">
        <v>50</v>
      </c>
      <c r="E32" s="307">
        <v>47</v>
      </c>
      <c r="F32" s="307">
        <v>52</v>
      </c>
      <c r="G32" s="307">
        <v>57</v>
      </c>
      <c r="H32" s="307">
        <v>70</v>
      </c>
      <c r="I32" s="307">
        <v>67</v>
      </c>
      <c r="J32" s="307">
        <v>74</v>
      </c>
      <c r="K32" s="308">
        <v>77</v>
      </c>
      <c r="L32" s="308">
        <v>69</v>
      </c>
      <c r="M32" s="308">
        <v>98</v>
      </c>
      <c r="N32" s="308">
        <v>70</v>
      </c>
      <c r="O32" s="309">
        <v>88</v>
      </c>
      <c r="P32" s="310">
        <v>819</v>
      </c>
    </row>
    <row r="33" spans="3:16" x14ac:dyDescent="0.25">
      <c r="C33" s="723" t="s">
        <v>33</v>
      </c>
      <c r="D33" s="724">
        <v>46</v>
      </c>
      <c r="E33" s="725">
        <v>34</v>
      </c>
      <c r="F33" s="725">
        <v>48</v>
      </c>
      <c r="G33" s="725">
        <v>47</v>
      </c>
      <c r="H33" s="725">
        <v>58</v>
      </c>
      <c r="I33" s="725">
        <v>58</v>
      </c>
      <c r="J33" s="725">
        <v>42</v>
      </c>
      <c r="K33" s="726">
        <v>77</v>
      </c>
      <c r="L33" s="726">
        <v>60</v>
      </c>
      <c r="M33" s="726">
        <v>67</v>
      </c>
      <c r="N33" s="726">
        <v>59</v>
      </c>
      <c r="O33" s="727">
        <v>63</v>
      </c>
      <c r="P33" s="728">
        <v>659</v>
      </c>
    </row>
    <row r="34" spans="3:16" x14ac:dyDescent="0.25">
      <c r="C34" s="146" t="s">
        <v>34</v>
      </c>
      <c r="D34" s="306">
        <v>32</v>
      </c>
      <c r="E34" s="307">
        <v>36</v>
      </c>
      <c r="F34" s="307">
        <v>43</v>
      </c>
      <c r="G34" s="307">
        <v>45</v>
      </c>
      <c r="H34" s="307">
        <v>43</v>
      </c>
      <c r="I34" s="307">
        <v>37</v>
      </c>
      <c r="J34" s="307">
        <v>44</v>
      </c>
      <c r="K34" s="308">
        <v>52</v>
      </c>
      <c r="L34" s="308">
        <v>44</v>
      </c>
      <c r="M34" s="308">
        <v>68</v>
      </c>
      <c r="N34" s="308">
        <v>49</v>
      </c>
      <c r="O34" s="309">
        <v>47</v>
      </c>
      <c r="P34" s="310">
        <v>540</v>
      </c>
    </row>
    <row r="35" spans="3:16" x14ac:dyDescent="0.25">
      <c r="C35" s="723" t="s">
        <v>35</v>
      </c>
      <c r="D35" s="724">
        <v>21</v>
      </c>
      <c r="E35" s="725">
        <v>26</v>
      </c>
      <c r="F35" s="725">
        <v>45</v>
      </c>
      <c r="G35" s="725">
        <v>32</v>
      </c>
      <c r="H35" s="725">
        <v>35</v>
      </c>
      <c r="I35" s="725">
        <v>30</v>
      </c>
      <c r="J35" s="725">
        <v>30</v>
      </c>
      <c r="K35" s="726">
        <v>41</v>
      </c>
      <c r="L35" s="726">
        <v>55</v>
      </c>
      <c r="M35" s="726">
        <v>55</v>
      </c>
      <c r="N35" s="726">
        <v>43</v>
      </c>
      <c r="O35" s="727">
        <v>39</v>
      </c>
      <c r="P35" s="728">
        <v>452</v>
      </c>
    </row>
    <row r="36" spans="3:16" ht="15.75" thickBot="1" x14ac:dyDescent="0.3">
      <c r="C36" s="147" t="s">
        <v>36</v>
      </c>
      <c r="D36" s="311">
        <v>86</v>
      </c>
      <c r="E36" s="312">
        <v>22</v>
      </c>
      <c r="F36" s="312">
        <v>50</v>
      </c>
      <c r="G36" s="312">
        <v>15</v>
      </c>
      <c r="H36" s="312">
        <v>12</v>
      </c>
      <c r="I36" s="312">
        <v>10</v>
      </c>
      <c r="J36" s="312">
        <v>7</v>
      </c>
      <c r="K36" s="313">
        <v>7</v>
      </c>
      <c r="L36" s="313">
        <v>33</v>
      </c>
      <c r="M36" s="313">
        <v>9</v>
      </c>
      <c r="N36" s="313">
        <v>12</v>
      </c>
      <c r="O36" s="314">
        <v>17</v>
      </c>
      <c r="P36" s="315">
        <v>280</v>
      </c>
    </row>
    <row r="37" spans="3:16" ht="23.25" customHeight="1" thickBot="1" x14ac:dyDescent="0.3">
      <c r="C37" s="833" t="s">
        <v>10</v>
      </c>
      <c r="D37" s="719">
        <v>1065</v>
      </c>
      <c r="E37" s="719">
        <v>1121</v>
      </c>
      <c r="F37" s="719">
        <v>1291</v>
      </c>
      <c r="G37" s="719">
        <v>1379</v>
      </c>
      <c r="H37" s="719">
        <v>1567</v>
      </c>
      <c r="I37" s="719">
        <v>1527</v>
      </c>
      <c r="J37" s="719">
        <v>1515</v>
      </c>
      <c r="K37" s="720">
        <v>1691</v>
      </c>
      <c r="L37" s="720">
        <v>1612</v>
      </c>
      <c r="M37" s="720">
        <v>1782</v>
      </c>
      <c r="N37" s="720">
        <v>1542</v>
      </c>
      <c r="O37" s="721">
        <v>1614</v>
      </c>
      <c r="P37" s="722">
        <v>17706</v>
      </c>
    </row>
    <row r="38" spans="3:16" x14ac:dyDescent="0.25">
      <c r="C38" s="3" t="s">
        <v>37</v>
      </c>
    </row>
    <row r="39" spans="3:16" x14ac:dyDescent="0.25">
      <c r="C39" s="4"/>
    </row>
    <row r="73" spans="3:17" s="170" customFormat="1" ht="16.5" customHeight="1" x14ac:dyDescent="0.2">
      <c r="C73" s="417"/>
      <c r="D73" s="417"/>
      <c r="E73" s="417"/>
      <c r="F73" s="417"/>
      <c r="G73" s="417"/>
      <c r="H73" s="417"/>
      <c r="I73" s="885" t="s">
        <v>40</v>
      </c>
      <c r="J73" s="417"/>
      <c r="K73" s="417"/>
      <c r="L73" s="417"/>
      <c r="M73" s="417"/>
      <c r="N73" s="417"/>
      <c r="O73" s="417"/>
      <c r="P73" s="417"/>
      <c r="Q73" s="417"/>
    </row>
    <row r="74" spans="3:17" s="170" customFormat="1" ht="16.5" customHeight="1" x14ac:dyDescent="0.25">
      <c r="C74" s="417"/>
      <c r="D74" s="417"/>
      <c r="E74" s="417"/>
      <c r="F74" s="417"/>
      <c r="G74" s="417"/>
      <c r="H74" s="417"/>
      <c r="I74" s="887" t="s">
        <v>42</v>
      </c>
      <c r="J74" s="417"/>
      <c r="K74" s="417"/>
      <c r="L74" s="417"/>
      <c r="M74" s="417"/>
      <c r="N74" s="417"/>
      <c r="O74" s="417"/>
      <c r="P74" s="417"/>
      <c r="Q74" s="417"/>
    </row>
    <row r="75" spans="3:17" s="170" customFormat="1" ht="16.5" customHeight="1" x14ac:dyDescent="0.2">
      <c r="C75" s="417"/>
      <c r="D75" s="417"/>
      <c r="E75" s="417"/>
      <c r="F75" s="417"/>
      <c r="G75" s="417"/>
      <c r="H75" s="417"/>
      <c r="I75" s="885" t="s">
        <v>103</v>
      </c>
      <c r="J75" s="417"/>
      <c r="K75" s="417"/>
      <c r="L75" s="417"/>
      <c r="M75" s="417"/>
      <c r="N75" s="417"/>
      <c r="O75" s="417"/>
      <c r="P75" s="417"/>
      <c r="Q75" s="417"/>
    </row>
  </sheetData>
  <sheetProtection password="EE7B" sheet="1" objects="1" scenarios="1"/>
  <mergeCells count="4">
    <mergeCell ref="C5:O5"/>
    <mergeCell ref="C6:O6"/>
    <mergeCell ref="C7:O7"/>
    <mergeCell ref="C9:P9"/>
  </mergeCells>
  <hyperlinks>
    <hyperlink ref="B13" location="'HABILITAÇÃO '!A1" display="AVANÇAR &gt;&gt;"/>
    <hyperlink ref="B14" location="'ACIDENTES POR DIA DA SEMANA'!A1" display="&lt;&lt; VOLTAR"/>
    <hyperlink ref="B12" location="'INÍCIO '!A1" display="INÍCIO"/>
    <hyperlink ref="I74" location="'HABILITAÇÃO '!A1" display="AVANÇAR &gt;&gt;"/>
    <hyperlink ref="I75" location="'ACIDENTES POR DIA DA SEMANA'!A1" display="&lt;&lt; VOLTAR"/>
    <hyperlink ref="I73" location="'INÍCIO '!A1" display="INÍCIO"/>
  </hyperlinks>
  <printOptions horizontalCentered="1"/>
  <pageMargins left="0.51181102362204722" right="0.51181102362204722" top="0.78740157480314965" bottom="0.78740157480314965" header="0.31496062992125984" footer="0.31496062992125984"/>
  <pageSetup paperSize="9" scal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R775"/>
  <sheetViews>
    <sheetView showGridLines="0" showRowColHeaders="0" zoomScaleNormal="100" workbookViewId="0">
      <selection activeCell="B16" sqref="B16"/>
    </sheetView>
  </sheetViews>
  <sheetFormatPr baseColWidth="10" defaultRowHeight="15" x14ac:dyDescent="0.25"/>
  <cols>
    <col min="1" max="1" width="4.7109375" customWidth="1"/>
    <col min="2" max="2" width="15" customWidth="1"/>
    <col min="3" max="3" width="7" customWidth="1"/>
    <col min="4" max="4" width="7.28515625" customWidth="1"/>
    <col min="5" max="18" width="7.140625" customWidth="1"/>
    <col min="19" max="256" width="9.140625" customWidth="1"/>
  </cols>
  <sheetData>
    <row r="5" spans="2:18" x14ac:dyDescent="0.25">
      <c r="E5" s="1"/>
      <c r="F5" s="1"/>
      <c r="G5" s="1"/>
    </row>
    <row r="6" spans="2:18" x14ac:dyDescent="0.25">
      <c r="E6" s="2"/>
      <c r="F6" s="2"/>
      <c r="G6" s="2"/>
    </row>
    <row r="7" spans="2:18" ht="15.75" x14ac:dyDescent="0.25">
      <c r="D7" s="1168"/>
      <c r="E7" s="1168"/>
      <c r="F7" s="1168"/>
      <c r="G7" s="1168"/>
      <c r="H7" s="1168"/>
      <c r="I7" s="1168"/>
      <c r="J7" s="1168"/>
      <c r="K7" s="1168"/>
      <c r="L7" s="1168"/>
      <c r="M7" s="1168"/>
      <c r="N7" s="1168"/>
      <c r="O7" s="1168"/>
      <c r="P7" s="1168"/>
      <c r="Q7" s="1168"/>
      <c r="R7" s="1168"/>
    </row>
    <row r="8" spans="2:18" ht="15.75" x14ac:dyDescent="0.25">
      <c r="D8" s="1168"/>
      <c r="E8" s="1168"/>
      <c r="F8" s="1168"/>
      <c r="G8" s="1168"/>
      <c r="H8" s="1168"/>
      <c r="I8" s="1168"/>
      <c r="J8" s="1168"/>
      <c r="K8" s="1168"/>
      <c r="L8" s="1168"/>
      <c r="M8" s="1168"/>
      <c r="N8" s="1168"/>
      <c r="O8" s="1168"/>
      <c r="P8" s="1168"/>
      <c r="Q8" s="1168"/>
      <c r="R8" s="1168"/>
    </row>
    <row r="9" spans="2:18" ht="15.75" x14ac:dyDescent="0.25">
      <c r="D9" s="1168"/>
      <c r="E9" s="1168"/>
      <c r="F9" s="1168"/>
      <c r="G9" s="1168"/>
      <c r="H9" s="1168"/>
      <c r="I9" s="1168"/>
      <c r="J9" s="1168"/>
      <c r="K9" s="1168"/>
      <c r="L9" s="1168"/>
      <c r="M9" s="1168"/>
      <c r="N9" s="1168"/>
      <c r="O9" s="1168"/>
      <c r="P9" s="1168"/>
      <c r="Q9" s="1168"/>
      <c r="R9" s="1168"/>
    </row>
    <row r="11" spans="2:18" ht="21.75" customHeight="1" x14ac:dyDescent="0.25">
      <c r="D11" s="1167" t="s">
        <v>292</v>
      </c>
      <c r="E11" s="1167"/>
      <c r="F11" s="1167"/>
      <c r="G11" s="1167"/>
      <c r="H11" s="1167"/>
      <c r="I11" s="1167"/>
      <c r="J11" s="1167"/>
      <c r="K11" s="1167"/>
      <c r="L11" s="1167"/>
      <c r="M11" s="1167"/>
      <c r="N11" s="1167"/>
      <c r="O11" s="1167"/>
      <c r="P11" s="1167"/>
      <c r="Q11" s="1167"/>
      <c r="R11" s="1167"/>
    </row>
    <row r="12" spans="2:18" ht="9" customHeight="1" thickBot="1" x14ac:dyDescent="0.3"/>
    <row r="13" spans="2:18" ht="15.75" customHeight="1" thickBot="1" x14ac:dyDescent="0.3">
      <c r="C13" s="1127" t="s">
        <v>293</v>
      </c>
      <c r="D13" s="1131" t="s">
        <v>489</v>
      </c>
      <c r="E13" s="1133">
        <v>2004</v>
      </c>
      <c r="F13" s="1134"/>
      <c r="G13" s="1135">
        <v>2005</v>
      </c>
      <c r="H13" s="1136"/>
      <c r="I13" s="1133">
        <v>2006</v>
      </c>
      <c r="J13" s="1134"/>
      <c r="K13" s="1135">
        <v>2007</v>
      </c>
      <c r="L13" s="1136"/>
      <c r="M13" s="1133">
        <v>2008</v>
      </c>
      <c r="N13" s="1134"/>
      <c r="O13" s="1133">
        <v>2009</v>
      </c>
      <c r="P13" s="1134"/>
      <c r="Q13" s="1133">
        <v>2010</v>
      </c>
      <c r="R13" s="1134"/>
    </row>
    <row r="14" spans="2:18" ht="15.75" thickBot="1" x14ac:dyDescent="0.3">
      <c r="C14" s="1128"/>
      <c r="D14" s="1132"/>
      <c r="E14" s="329" t="s">
        <v>294</v>
      </c>
      <c r="F14" s="330" t="s">
        <v>295</v>
      </c>
      <c r="G14" s="331" t="s">
        <v>294</v>
      </c>
      <c r="H14" s="332" t="s">
        <v>295</v>
      </c>
      <c r="I14" s="329" t="s">
        <v>294</v>
      </c>
      <c r="J14" s="330" t="s">
        <v>295</v>
      </c>
      <c r="K14" s="331" t="s">
        <v>294</v>
      </c>
      <c r="L14" s="330" t="s">
        <v>295</v>
      </c>
      <c r="M14" s="333" t="s">
        <v>294</v>
      </c>
      <c r="N14" s="334" t="s">
        <v>295</v>
      </c>
      <c r="O14" s="333" t="s">
        <v>294</v>
      </c>
      <c r="P14" s="334" t="s">
        <v>295</v>
      </c>
      <c r="Q14" s="333" t="s">
        <v>294</v>
      </c>
      <c r="R14" s="334" t="s">
        <v>295</v>
      </c>
    </row>
    <row r="15" spans="2:18" x14ac:dyDescent="0.25">
      <c r="B15" s="328" t="s">
        <v>40</v>
      </c>
      <c r="C15" s="1129"/>
      <c r="D15" s="335" t="s">
        <v>296</v>
      </c>
      <c r="E15" s="336">
        <v>308</v>
      </c>
      <c r="F15" s="337">
        <v>79</v>
      </c>
      <c r="G15" s="338">
        <v>392</v>
      </c>
      <c r="H15" s="339">
        <v>105</v>
      </c>
      <c r="I15" s="336">
        <v>459</v>
      </c>
      <c r="J15" s="337">
        <v>140</v>
      </c>
      <c r="K15" s="338">
        <v>551</v>
      </c>
      <c r="L15" s="339">
        <v>189</v>
      </c>
      <c r="M15" s="336">
        <v>652</v>
      </c>
      <c r="N15" s="337">
        <v>249</v>
      </c>
      <c r="O15" s="338">
        <v>706</v>
      </c>
      <c r="P15" s="337">
        <v>319</v>
      </c>
      <c r="Q15" s="338">
        <v>731</v>
      </c>
      <c r="R15" s="337">
        <v>350</v>
      </c>
    </row>
    <row r="16" spans="2:18" x14ac:dyDescent="0.25">
      <c r="B16" s="328" t="s">
        <v>42</v>
      </c>
      <c r="C16" s="1129"/>
      <c r="D16" s="340" t="s">
        <v>297</v>
      </c>
      <c r="E16" s="341">
        <v>1211</v>
      </c>
      <c r="F16" s="342">
        <v>387</v>
      </c>
      <c r="G16" s="343">
        <v>1446</v>
      </c>
      <c r="H16" s="344">
        <v>482</v>
      </c>
      <c r="I16" s="341">
        <v>1807</v>
      </c>
      <c r="J16" s="342">
        <v>596</v>
      </c>
      <c r="K16" s="343">
        <v>2241</v>
      </c>
      <c r="L16" s="344">
        <v>801</v>
      </c>
      <c r="M16" s="341">
        <v>2737</v>
      </c>
      <c r="N16" s="342">
        <v>1037</v>
      </c>
      <c r="O16" s="343">
        <v>3137</v>
      </c>
      <c r="P16" s="342">
        <v>1288</v>
      </c>
      <c r="Q16" s="343">
        <v>3422</v>
      </c>
      <c r="R16" s="342">
        <v>1447</v>
      </c>
    </row>
    <row r="17" spans="2:18" x14ac:dyDescent="0.25">
      <c r="B17" s="887" t="s">
        <v>103</v>
      </c>
      <c r="C17" s="1129"/>
      <c r="D17" s="345" t="s">
        <v>298</v>
      </c>
      <c r="E17" s="346">
        <v>615</v>
      </c>
      <c r="F17" s="347">
        <v>9</v>
      </c>
      <c r="G17" s="348">
        <v>651</v>
      </c>
      <c r="H17" s="349">
        <v>9</v>
      </c>
      <c r="I17" s="346">
        <v>660</v>
      </c>
      <c r="J17" s="347">
        <v>9</v>
      </c>
      <c r="K17" s="348">
        <v>670</v>
      </c>
      <c r="L17" s="349">
        <v>9</v>
      </c>
      <c r="M17" s="346">
        <v>697</v>
      </c>
      <c r="N17" s="347">
        <v>9</v>
      </c>
      <c r="O17" s="348">
        <v>707</v>
      </c>
      <c r="P17" s="347">
        <v>9</v>
      </c>
      <c r="Q17" s="348">
        <v>704</v>
      </c>
      <c r="R17" s="347">
        <v>10</v>
      </c>
    </row>
    <row r="18" spans="2:18" x14ac:dyDescent="0.25">
      <c r="C18" s="1129"/>
      <c r="D18" s="340" t="s">
        <v>299</v>
      </c>
      <c r="E18" s="341">
        <v>260</v>
      </c>
      <c r="F18" s="342">
        <v>4</v>
      </c>
      <c r="G18" s="343">
        <v>272</v>
      </c>
      <c r="H18" s="344">
        <v>4</v>
      </c>
      <c r="I18" s="341">
        <v>282</v>
      </c>
      <c r="J18" s="342">
        <v>5</v>
      </c>
      <c r="K18" s="343">
        <v>296</v>
      </c>
      <c r="L18" s="344">
        <v>5</v>
      </c>
      <c r="M18" s="341">
        <v>306</v>
      </c>
      <c r="N18" s="342">
        <v>5</v>
      </c>
      <c r="O18" s="343">
        <v>316</v>
      </c>
      <c r="P18" s="342">
        <v>5</v>
      </c>
      <c r="Q18" s="343">
        <v>315</v>
      </c>
      <c r="R18" s="342">
        <v>5</v>
      </c>
    </row>
    <row r="19" spans="2:18" x14ac:dyDescent="0.25">
      <c r="C19" s="1129"/>
      <c r="D19" s="345" t="s">
        <v>300</v>
      </c>
      <c r="E19" s="346">
        <v>106</v>
      </c>
      <c r="F19" s="347">
        <v>0</v>
      </c>
      <c r="G19" s="348">
        <v>114</v>
      </c>
      <c r="H19" s="349">
        <v>0</v>
      </c>
      <c r="I19" s="346">
        <v>117</v>
      </c>
      <c r="J19" s="347">
        <v>0</v>
      </c>
      <c r="K19" s="348">
        <v>120</v>
      </c>
      <c r="L19" s="349">
        <v>0</v>
      </c>
      <c r="M19" s="346">
        <v>123</v>
      </c>
      <c r="N19" s="347">
        <v>0</v>
      </c>
      <c r="O19" s="348">
        <v>124</v>
      </c>
      <c r="P19" s="347">
        <v>0</v>
      </c>
      <c r="Q19" s="348">
        <v>123</v>
      </c>
      <c r="R19" s="347">
        <v>0</v>
      </c>
    </row>
    <row r="20" spans="2:18" x14ac:dyDescent="0.25">
      <c r="C20" s="1129"/>
      <c r="D20" s="340" t="s">
        <v>301</v>
      </c>
      <c r="E20" s="341">
        <v>100</v>
      </c>
      <c r="F20" s="342">
        <v>68</v>
      </c>
      <c r="G20" s="343">
        <v>118</v>
      </c>
      <c r="H20" s="344">
        <v>84</v>
      </c>
      <c r="I20" s="341">
        <v>126</v>
      </c>
      <c r="J20" s="342">
        <v>101</v>
      </c>
      <c r="K20" s="343">
        <v>134</v>
      </c>
      <c r="L20" s="344">
        <v>110</v>
      </c>
      <c r="M20" s="341">
        <v>153</v>
      </c>
      <c r="N20" s="342">
        <v>130</v>
      </c>
      <c r="O20" s="343">
        <v>172</v>
      </c>
      <c r="P20" s="342">
        <v>154</v>
      </c>
      <c r="Q20" s="343">
        <v>182</v>
      </c>
      <c r="R20" s="342">
        <v>171</v>
      </c>
    </row>
    <row r="21" spans="2:18" x14ac:dyDescent="0.25">
      <c r="C21" s="1129"/>
      <c r="D21" s="345" t="s">
        <v>302</v>
      </c>
      <c r="E21" s="346">
        <v>171</v>
      </c>
      <c r="F21" s="347">
        <v>2</v>
      </c>
      <c r="G21" s="348">
        <v>196</v>
      </c>
      <c r="H21" s="349">
        <v>2</v>
      </c>
      <c r="I21" s="346">
        <v>203</v>
      </c>
      <c r="J21" s="347">
        <v>2</v>
      </c>
      <c r="K21" s="348">
        <v>207</v>
      </c>
      <c r="L21" s="349">
        <v>2</v>
      </c>
      <c r="M21" s="346">
        <v>213</v>
      </c>
      <c r="N21" s="347">
        <v>2</v>
      </c>
      <c r="O21" s="348">
        <v>226</v>
      </c>
      <c r="P21" s="347">
        <v>2</v>
      </c>
      <c r="Q21" s="348">
        <v>223</v>
      </c>
      <c r="R21" s="347">
        <v>3</v>
      </c>
    </row>
    <row r="22" spans="2:18" x14ac:dyDescent="0.25">
      <c r="C22" s="1129"/>
      <c r="D22" s="340" t="s">
        <v>303</v>
      </c>
      <c r="E22" s="341">
        <v>77</v>
      </c>
      <c r="F22" s="342">
        <v>0</v>
      </c>
      <c r="G22" s="343">
        <v>86</v>
      </c>
      <c r="H22" s="344">
        <v>0</v>
      </c>
      <c r="I22" s="341">
        <v>87</v>
      </c>
      <c r="J22" s="342">
        <v>0</v>
      </c>
      <c r="K22" s="343">
        <v>89</v>
      </c>
      <c r="L22" s="344">
        <v>1</v>
      </c>
      <c r="M22" s="341">
        <v>90</v>
      </c>
      <c r="N22" s="342">
        <v>1</v>
      </c>
      <c r="O22" s="343">
        <v>91</v>
      </c>
      <c r="P22" s="342">
        <v>1</v>
      </c>
      <c r="Q22" s="343">
        <v>102</v>
      </c>
      <c r="R22" s="342">
        <v>1</v>
      </c>
    </row>
    <row r="23" spans="2:18" x14ac:dyDescent="0.25">
      <c r="C23" s="1129"/>
      <c r="D23" s="345" t="s">
        <v>304</v>
      </c>
      <c r="E23" s="350">
        <v>29</v>
      </c>
      <c r="F23" s="351">
        <v>0</v>
      </c>
      <c r="G23" s="352">
        <v>29</v>
      </c>
      <c r="H23" s="353">
        <v>0</v>
      </c>
      <c r="I23" s="350">
        <v>31</v>
      </c>
      <c r="J23" s="351">
        <v>0</v>
      </c>
      <c r="K23" s="352">
        <v>31</v>
      </c>
      <c r="L23" s="353">
        <v>0</v>
      </c>
      <c r="M23" s="350">
        <v>31</v>
      </c>
      <c r="N23" s="351">
        <v>0</v>
      </c>
      <c r="O23" s="352">
        <v>31</v>
      </c>
      <c r="P23" s="351">
        <v>0</v>
      </c>
      <c r="Q23" s="352">
        <v>29</v>
      </c>
      <c r="R23" s="351">
        <v>0</v>
      </c>
    </row>
    <row r="24" spans="2:18" ht="16.5" customHeight="1" thickBot="1" x14ac:dyDescent="0.3">
      <c r="C24" s="1129"/>
      <c r="D24" s="354" t="s">
        <v>10</v>
      </c>
      <c r="E24" s="355">
        <f t="shared" ref="E24:P24" si="0">SUM(E15:E23)</f>
        <v>2877</v>
      </c>
      <c r="F24" s="356">
        <f t="shared" si="0"/>
        <v>549</v>
      </c>
      <c r="G24" s="357">
        <f t="shared" si="0"/>
        <v>3304</v>
      </c>
      <c r="H24" s="358">
        <f t="shared" si="0"/>
        <v>686</v>
      </c>
      <c r="I24" s="355">
        <f t="shared" si="0"/>
        <v>3772</v>
      </c>
      <c r="J24" s="356">
        <f t="shared" si="0"/>
        <v>853</v>
      </c>
      <c r="K24" s="357">
        <f t="shared" si="0"/>
        <v>4339</v>
      </c>
      <c r="L24" s="358">
        <f t="shared" si="0"/>
        <v>1117</v>
      </c>
      <c r="M24" s="355">
        <f t="shared" si="0"/>
        <v>5002</v>
      </c>
      <c r="N24" s="356">
        <f t="shared" si="0"/>
        <v>1433</v>
      </c>
      <c r="O24" s="357">
        <f t="shared" si="0"/>
        <v>5510</v>
      </c>
      <c r="P24" s="356">
        <f t="shared" si="0"/>
        <v>1778</v>
      </c>
      <c r="Q24" s="357">
        <f>SUM(Q15:Q23)</f>
        <v>5831</v>
      </c>
      <c r="R24" s="356">
        <f>SUM(R15:R23)</f>
        <v>1987</v>
      </c>
    </row>
    <row r="25" spans="2:18" ht="21" customHeight="1" thickBot="1" x14ac:dyDescent="0.3">
      <c r="C25" s="1130"/>
      <c r="D25" s="359" t="s">
        <v>305</v>
      </c>
      <c r="E25" s="1137">
        <f>E24+F24</f>
        <v>3426</v>
      </c>
      <c r="F25" s="1138"/>
      <c r="G25" s="1137">
        <f>G24+H24</f>
        <v>3990</v>
      </c>
      <c r="H25" s="1138"/>
      <c r="I25" s="1137">
        <f>I24+J24</f>
        <v>4625</v>
      </c>
      <c r="J25" s="1138"/>
      <c r="K25" s="1137">
        <f>K24+L24</f>
        <v>5456</v>
      </c>
      <c r="L25" s="1138"/>
      <c r="M25" s="1137">
        <f>M24+N24</f>
        <v>6435</v>
      </c>
      <c r="N25" s="1138"/>
      <c r="O25" s="1137">
        <f>O24+P24</f>
        <v>7288</v>
      </c>
      <c r="P25" s="1138"/>
      <c r="Q25" s="1137">
        <f>Q24+R24</f>
        <v>7818</v>
      </c>
      <c r="R25" s="1138"/>
    </row>
    <row r="26" spans="2:18" ht="15.75" thickBot="1" x14ac:dyDescent="0.3">
      <c r="C26" s="1127" t="s">
        <v>306</v>
      </c>
      <c r="D26" s="1131" t="str">
        <f>D13</f>
        <v>CATEG.</v>
      </c>
      <c r="E26" s="1133">
        <v>2004</v>
      </c>
      <c r="F26" s="1134"/>
      <c r="G26" s="1135">
        <v>2005</v>
      </c>
      <c r="H26" s="1136"/>
      <c r="I26" s="1133">
        <v>2006</v>
      </c>
      <c r="J26" s="1134"/>
      <c r="K26" s="1135">
        <v>2007</v>
      </c>
      <c r="L26" s="1136"/>
      <c r="M26" s="1133">
        <v>2008</v>
      </c>
      <c r="N26" s="1134"/>
      <c r="O26" s="1133">
        <v>2009</v>
      </c>
      <c r="P26" s="1134"/>
      <c r="Q26" s="1133">
        <v>2010</v>
      </c>
      <c r="R26" s="1134"/>
    </row>
    <row r="27" spans="2:18" ht="15.75" thickBot="1" x14ac:dyDescent="0.3">
      <c r="C27" s="1128"/>
      <c r="D27" s="1132"/>
      <c r="E27" s="329" t="s">
        <v>294</v>
      </c>
      <c r="F27" s="330" t="s">
        <v>295</v>
      </c>
      <c r="G27" s="331" t="s">
        <v>294</v>
      </c>
      <c r="H27" s="332" t="s">
        <v>295</v>
      </c>
      <c r="I27" s="329" t="s">
        <v>294</v>
      </c>
      <c r="J27" s="330" t="s">
        <v>295</v>
      </c>
      <c r="K27" s="331" t="s">
        <v>294</v>
      </c>
      <c r="L27" s="330" t="s">
        <v>295</v>
      </c>
      <c r="M27" s="333" t="s">
        <v>294</v>
      </c>
      <c r="N27" s="334" t="s">
        <v>295</v>
      </c>
      <c r="O27" s="333" t="s">
        <v>294</v>
      </c>
      <c r="P27" s="334" t="s">
        <v>295</v>
      </c>
      <c r="Q27" s="333" t="s">
        <v>294</v>
      </c>
      <c r="R27" s="334" t="s">
        <v>295</v>
      </c>
    </row>
    <row r="28" spans="2:18" x14ac:dyDescent="0.25">
      <c r="C28" s="1129"/>
      <c r="D28" s="335" t="s">
        <v>296</v>
      </c>
      <c r="E28" s="336">
        <v>101</v>
      </c>
      <c r="F28" s="337">
        <v>13</v>
      </c>
      <c r="G28" s="338">
        <v>113</v>
      </c>
      <c r="H28" s="339">
        <v>14</v>
      </c>
      <c r="I28" s="336">
        <v>137</v>
      </c>
      <c r="J28" s="337">
        <v>17</v>
      </c>
      <c r="K28" s="338">
        <v>171</v>
      </c>
      <c r="L28" s="339">
        <v>33</v>
      </c>
      <c r="M28" s="336">
        <v>216</v>
      </c>
      <c r="N28" s="337">
        <v>48</v>
      </c>
      <c r="O28" s="338">
        <v>236</v>
      </c>
      <c r="P28" s="337">
        <v>61</v>
      </c>
      <c r="Q28" s="338">
        <v>241</v>
      </c>
      <c r="R28" s="337">
        <v>67</v>
      </c>
    </row>
    <row r="29" spans="2:18" x14ac:dyDescent="0.25">
      <c r="C29" s="1129"/>
      <c r="D29" s="340" t="s">
        <v>297</v>
      </c>
      <c r="E29" s="341">
        <v>414</v>
      </c>
      <c r="F29" s="342">
        <v>50</v>
      </c>
      <c r="G29" s="343">
        <v>485</v>
      </c>
      <c r="H29" s="344">
        <v>71</v>
      </c>
      <c r="I29" s="341">
        <v>645</v>
      </c>
      <c r="J29" s="342">
        <v>112</v>
      </c>
      <c r="K29" s="343">
        <v>940</v>
      </c>
      <c r="L29" s="344">
        <v>151</v>
      </c>
      <c r="M29" s="341">
        <v>1201</v>
      </c>
      <c r="N29" s="342">
        <v>203</v>
      </c>
      <c r="O29" s="343">
        <v>1405</v>
      </c>
      <c r="P29" s="342">
        <v>261</v>
      </c>
      <c r="Q29" s="343">
        <v>1495</v>
      </c>
      <c r="R29" s="342">
        <v>335</v>
      </c>
    </row>
    <row r="30" spans="2:18" x14ac:dyDescent="0.25">
      <c r="C30" s="1129"/>
      <c r="D30" s="345" t="s">
        <v>298</v>
      </c>
      <c r="E30" s="346">
        <v>187</v>
      </c>
      <c r="F30" s="347">
        <v>2</v>
      </c>
      <c r="G30" s="348">
        <v>200</v>
      </c>
      <c r="H30" s="349">
        <v>2</v>
      </c>
      <c r="I30" s="346">
        <v>210</v>
      </c>
      <c r="J30" s="347">
        <v>2</v>
      </c>
      <c r="K30" s="348">
        <v>218</v>
      </c>
      <c r="L30" s="349">
        <v>2</v>
      </c>
      <c r="M30" s="346">
        <v>221</v>
      </c>
      <c r="N30" s="347">
        <v>3</v>
      </c>
      <c r="O30" s="348">
        <v>223</v>
      </c>
      <c r="P30" s="347">
        <v>3</v>
      </c>
      <c r="Q30" s="348">
        <v>229</v>
      </c>
      <c r="R30" s="347">
        <v>4</v>
      </c>
    </row>
    <row r="31" spans="2:18" x14ac:dyDescent="0.25">
      <c r="C31" s="1129"/>
      <c r="D31" s="340" t="s">
        <v>299</v>
      </c>
      <c r="E31" s="341">
        <v>67</v>
      </c>
      <c r="F31" s="342">
        <v>0</v>
      </c>
      <c r="G31" s="343">
        <v>71</v>
      </c>
      <c r="H31" s="344">
        <v>0</v>
      </c>
      <c r="I31" s="341">
        <v>76</v>
      </c>
      <c r="J31" s="342">
        <v>0</v>
      </c>
      <c r="K31" s="343">
        <v>86</v>
      </c>
      <c r="L31" s="344">
        <v>0</v>
      </c>
      <c r="M31" s="341">
        <v>90</v>
      </c>
      <c r="N31" s="342">
        <v>0</v>
      </c>
      <c r="O31" s="343">
        <v>91</v>
      </c>
      <c r="P31" s="342">
        <v>0</v>
      </c>
      <c r="Q31" s="343">
        <v>93</v>
      </c>
      <c r="R31" s="342">
        <v>1</v>
      </c>
    </row>
    <row r="32" spans="2:18" x14ac:dyDescent="0.25">
      <c r="C32" s="1129"/>
      <c r="D32" s="345" t="s">
        <v>300</v>
      </c>
      <c r="E32" s="346">
        <v>18</v>
      </c>
      <c r="F32" s="347">
        <v>0</v>
      </c>
      <c r="G32" s="348">
        <v>19</v>
      </c>
      <c r="H32" s="349">
        <v>0</v>
      </c>
      <c r="I32" s="346">
        <v>20</v>
      </c>
      <c r="J32" s="347">
        <v>0</v>
      </c>
      <c r="K32" s="348">
        <v>20</v>
      </c>
      <c r="L32" s="349">
        <v>0</v>
      </c>
      <c r="M32" s="346">
        <v>21</v>
      </c>
      <c r="N32" s="347">
        <v>0</v>
      </c>
      <c r="O32" s="348">
        <v>21</v>
      </c>
      <c r="P32" s="347">
        <v>0</v>
      </c>
      <c r="Q32" s="348">
        <v>23</v>
      </c>
      <c r="R32" s="347">
        <v>0</v>
      </c>
    </row>
    <row r="33" spans="3:18" x14ac:dyDescent="0.25">
      <c r="C33" s="1129"/>
      <c r="D33" s="340" t="s">
        <v>301</v>
      </c>
      <c r="E33" s="341">
        <v>22</v>
      </c>
      <c r="F33" s="342">
        <v>12</v>
      </c>
      <c r="G33" s="343">
        <v>29</v>
      </c>
      <c r="H33" s="344">
        <v>14</v>
      </c>
      <c r="I33" s="341">
        <v>32</v>
      </c>
      <c r="J33" s="342">
        <v>21</v>
      </c>
      <c r="K33" s="343">
        <v>37</v>
      </c>
      <c r="L33" s="344">
        <v>25</v>
      </c>
      <c r="M33" s="341">
        <v>47</v>
      </c>
      <c r="N33" s="342">
        <v>29</v>
      </c>
      <c r="O33" s="343">
        <v>53</v>
      </c>
      <c r="P33" s="342">
        <v>42</v>
      </c>
      <c r="Q33" s="343">
        <v>59</v>
      </c>
      <c r="R33" s="342">
        <v>47</v>
      </c>
    </row>
    <row r="34" spans="3:18" x14ac:dyDescent="0.25">
      <c r="C34" s="1129"/>
      <c r="D34" s="345" t="s">
        <v>302</v>
      </c>
      <c r="E34" s="346">
        <v>53</v>
      </c>
      <c r="F34" s="347">
        <v>2</v>
      </c>
      <c r="G34" s="348">
        <v>56</v>
      </c>
      <c r="H34" s="349">
        <v>2</v>
      </c>
      <c r="I34" s="346">
        <v>58</v>
      </c>
      <c r="J34" s="347">
        <v>2</v>
      </c>
      <c r="K34" s="348">
        <v>61</v>
      </c>
      <c r="L34" s="349">
        <v>2</v>
      </c>
      <c r="M34" s="346">
        <v>64</v>
      </c>
      <c r="N34" s="347">
        <v>3</v>
      </c>
      <c r="O34" s="348">
        <v>66</v>
      </c>
      <c r="P34" s="347">
        <v>3</v>
      </c>
      <c r="Q34" s="348">
        <v>66</v>
      </c>
      <c r="R34" s="347">
        <v>3</v>
      </c>
    </row>
    <row r="35" spans="3:18" x14ac:dyDescent="0.25">
      <c r="C35" s="1129"/>
      <c r="D35" s="340" t="s">
        <v>303</v>
      </c>
      <c r="E35" s="341">
        <v>18</v>
      </c>
      <c r="F35" s="342">
        <v>0</v>
      </c>
      <c r="G35" s="343">
        <v>22</v>
      </c>
      <c r="H35" s="344">
        <v>0</v>
      </c>
      <c r="I35" s="341">
        <v>23</v>
      </c>
      <c r="J35" s="342">
        <v>0</v>
      </c>
      <c r="K35" s="343">
        <v>24</v>
      </c>
      <c r="L35" s="344">
        <v>1</v>
      </c>
      <c r="M35" s="341">
        <v>26</v>
      </c>
      <c r="N35" s="342">
        <v>1</v>
      </c>
      <c r="O35" s="343">
        <v>26</v>
      </c>
      <c r="P35" s="342">
        <v>1</v>
      </c>
      <c r="Q35" s="343">
        <v>29</v>
      </c>
      <c r="R35" s="342">
        <v>1</v>
      </c>
    </row>
    <row r="36" spans="3:18" x14ac:dyDescent="0.25">
      <c r="C36" s="1129"/>
      <c r="D36" s="345" t="s">
        <v>304</v>
      </c>
      <c r="E36" s="350">
        <v>2</v>
      </c>
      <c r="F36" s="351">
        <v>0</v>
      </c>
      <c r="G36" s="352">
        <v>2</v>
      </c>
      <c r="H36" s="353">
        <v>0</v>
      </c>
      <c r="I36" s="350">
        <v>2</v>
      </c>
      <c r="J36" s="351">
        <v>0</v>
      </c>
      <c r="K36" s="352">
        <v>2</v>
      </c>
      <c r="L36" s="353">
        <v>0</v>
      </c>
      <c r="M36" s="350">
        <v>2</v>
      </c>
      <c r="N36" s="351">
        <v>0</v>
      </c>
      <c r="O36" s="352">
        <v>2</v>
      </c>
      <c r="P36" s="351">
        <v>0</v>
      </c>
      <c r="Q36" s="352">
        <v>4</v>
      </c>
      <c r="R36" s="351">
        <v>0</v>
      </c>
    </row>
    <row r="37" spans="3:18" ht="15.75" thickBot="1" x14ac:dyDescent="0.3">
      <c r="C37" s="1129"/>
      <c r="D37" s="354" t="s">
        <v>10</v>
      </c>
      <c r="E37" s="355">
        <f t="shared" ref="E37:P37" si="1">SUM(E28:E36)</f>
        <v>882</v>
      </c>
      <c r="F37" s="356">
        <f t="shared" si="1"/>
        <v>79</v>
      </c>
      <c r="G37" s="357">
        <f t="shared" si="1"/>
        <v>997</v>
      </c>
      <c r="H37" s="358">
        <f t="shared" si="1"/>
        <v>103</v>
      </c>
      <c r="I37" s="355">
        <f t="shared" si="1"/>
        <v>1203</v>
      </c>
      <c r="J37" s="356">
        <f t="shared" si="1"/>
        <v>154</v>
      </c>
      <c r="K37" s="357">
        <f t="shared" si="1"/>
        <v>1559</v>
      </c>
      <c r="L37" s="358">
        <f t="shared" si="1"/>
        <v>214</v>
      </c>
      <c r="M37" s="355">
        <f t="shared" si="1"/>
        <v>1888</v>
      </c>
      <c r="N37" s="356">
        <f t="shared" si="1"/>
        <v>287</v>
      </c>
      <c r="O37" s="357">
        <f t="shared" si="1"/>
        <v>2123</v>
      </c>
      <c r="P37" s="356">
        <f t="shared" si="1"/>
        <v>371</v>
      </c>
      <c r="Q37" s="357">
        <f>SUM(Q28:Q36)</f>
        <v>2239</v>
      </c>
      <c r="R37" s="356">
        <f>SUM(R28:R36)</f>
        <v>458</v>
      </c>
    </row>
    <row r="38" spans="3:18" ht="30.75" thickBot="1" x14ac:dyDescent="0.3">
      <c r="C38" s="1130"/>
      <c r="D38" s="359" t="s">
        <v>305</v>
      </c>
      <c r="E38" s="1137">
        <f>E37+F37</f>
        <v>961</v>
      </c>
      <c r="F38" s="1138"/>
      <c r="G38" s="1137">
        <f>G37+H37</f>
        <v>1100</v>
      </c>
      <c r="H38" s="1138"/>
      <c r="I38" s="1137">
        <f>I37+J37</f>
        <v>1357</v>
      </c>
      <c r="J38" s="1138"/>
      <c r="K38" s="1137">
        <f>K37+L37</f>
        <v>1773</v>
      </c>
      <c r="L38" s="1138"/>
      <c r="M38" s="1137">
        <f>M37+N37</f>
        <v>2175</v>
      </c>
      <c r="N38" s="1138"/>
      <c r="O38" s="1137">
        <f>O37+P37</f>
        <v>2494</v>
      </c>
      <c r="P38" s="1138"/>
      <c r="Q38" s="1137">
        <f>Q37+R37</f>
        <v>2697</v>
      </c>
      <c r="R38" s="1138"/>
    </row>
    <row r="39" spans="3:18" ht="15.75" thickBot="1" x14ac:dyDescent="0.3">
      <c r="C39" s="1127" t="s">
        <v>307</v>
      </c>
      <c r="D39" s="1131" t="str">
        <f>D26</f>
        <v>CATEG.</v>
      </c>
      <c r="E39" s="1133">
        <v>2004</v>
      </c>
      <c r="F39" s="1134"/>
      <c r="G39" s="1135">
        <v>2005</v>
      </c>
      <c r="H39" s="1136"/>
      <c r="I39" s="1133">
        <v>2006</v>
      </c>
      <c r="J39" s="1134"/>
      <c r="K39" s="1135">
        <v>2007</v>
      </c>
      <c r="L39" s="1136"/>
      <c r="M39" s="1133">
        <v>2008</v>
      </c>
      <c r="N39" s="1134"/>
      <c r="O39" s="1133">
        <v>2009</v>
      </c>
      <c r="P39" s="1134"/>
      <c r="Q39" s="1133">
        <v>2010</v>
      </c>
      <c r="R39" s="1134"/>
    </row>
    <row r="40" spans="3:18" ht="15.75" thickBot="1" x14ac:dyDescent="0.3">
      <c r="C40" s="1128"/>
      <c r="D40" s="1132"/>
      <c r="E40" s="329" t="s">
        <v>294</v>
      </c>
      <c r="F40" s="330" t="s">
        <v>295</v>
      </c>
      <c r="G40" s="331" t="s">
        <v>294</v>
      </c>
      <c r="H40" s="332" t="s">
        <v>295</v>
      </c>
      <c r="I40" s="329" t="s">
        <v>294</v>
      </c>
      <c r="J40" s="330" t="s">
        <v>295</v>
      </c>
      <c r="K40" s="331" t="s">
        <v>294</v>
      </c>
      <c r="L40" s="330" t="s">
        <v>295</v>
      </c>
      <c r="M40" s="333" t="s">
        <v>294</v>
      </c>
      <c r="N40" s="334" t="s">
        <v>295</v>
      </c>
      <c r="O40" s="333" t="s">
        <v>294</v>
      </c>
      <c r="P40" s="334" t="s">
        <v>295</v>
      </c>
      <c r="Q40" s="333" t="s">
        <v>294</v>
      </c>
      <c r="R40" s="334" t="s">
        <v>295</v>
      </c>
    </row>
    <row r="41" spans="3:18" x14ac:dyDescent="0.25">
      <c r="C41" s="1129"/>
      <c r="D41" s="335" t="s">
        <v>296</v>
      </c>
      <c r="E41" s="336">
        <v>24</v>
      </c>
      <c r="F41" s="337">
        <v>0</v>
      </c>
      <c r="G41" s="338">
        <v>28</v>
      </c>
      <c r="H41" s="339">
        <v>2</v>
      </c>
      <c r="I41" s="336">
        <v>33</v>
      </c>
      <c r="J41" s="337">
        <v>4</v>
      </c>
      <c r="K41" s="338">
        <v>37</v>
      </c>
      <c r="L41" s="339">
        <v>6</v>
      </c>
      <c r="M41" s="336">
        <v>40</v>
      </c>
      <c r="N41" s="337">
        <v>7</v>
      </c>
      <c r="O41" s="338">
        <v>54</v>
      </c>
      <c r="P41" s="337">
        <v>15</v>
      </c>
      <c r="Q41" s="338">
        <v>54</v>
      </c>
      <c r="R41" s="337">
        <v>24</v>
      </c>
    </row>
    <row r="42" spans="3:18" x14ac:dyDescent="0.25">
      <c r="C42" s="1129"/>
      <c r="D42" s="340" t="s">
        <v>297</v>
      </c>
      <c r="E42" s="341">
        <v>366</v>
      </c>
      <c r="F42" s="342">
        <v>95</v>
      </c>
      <c r="G42" s="343">
        <v>508</v>
      </c>
      <c r="H42" s="344">
        <v>138</v>
      </c>
      <c r="I42" s="341">
        <v>685</v>
      </c>
      <c r="J42" s="342">
        <v>174</v>
      </c>
      <c r="K42" s="343">
        <v>861</v>
      </c>
      <c r="L42" s="344">
        <v>208</v>
      </c>
      <c r="M42" s="341">
        <v>1199</v>
      </c>
      <c r="N42" s="342">
        <v>285</v>
      </c>
      <c r="O42" s="343">
        <v>1706</v>
      </c>
      <c r="P42" s="342">
        <v>424</v>
      </c>
      <c r="Q42" s="343">
        <v>1974</v>
      </c>
      <c r="R42" s="342">
        <v>535</v>
      </c>
    </row>
    <row r="43" spans="3:18" x14ac:dyDescent="0.25">
      <c r="C43" s="1129"/>
      <c r="D43" s="345" t="s">
        <v>298</v>
      </c>
      <c r="E43" s="346">
        <v>103</v>
      </c>
      <c r="F43" s="347">
        <v>0</v>
      </c>
      <c r="G43" s="348">
        <v>112</v>
      </c>
      <c r="H43" s="349">
        <v>0</v>
      </c>
      <c r="I43" s="346">
        <v>114</v>
      </c>
      <c r="J43" s="347">
        <v>1</v>
      </c>
      <c r="K43" s="348">
        <v>115</v>
      </c>
      <c r="L43" s="349">
        <v>1</v>
      </c>
      <c r="M43" s="346">
        <v>120</v>
      </c>
      <c r="N43" s="347">
        <v>1</v>
      </c>
      <c r="O43" s="348">
        <v>124</v>
      </c>
      <c r="P43" s="347">
        <v>1</v>
      </c>
      <c r="Q43" s="348">
        <v>140</v>
      </c>
      <c r="R43" s="347">
        <v>0</v>
      </c>
    </row>
    <row r="44" spans="3:18" x14ac:dyDescent="0.25">
      <c r="C44" s="1129"/>
      <c r="D44" s="340" t="s">
        <v>299</v>
      </c>
      <c r="E44" s="341">
        <v>56</v>
      </c>
      <c r="F44" s="342">
        <v>0</v>
      </c>
      <c r="G44" s="343">
        <v>59</v>
      </c>
      <c r="H44" s="344">
        <v>0</v>
      </c>
      <c r="I44" s="341">
        <v>59</v>
      </c>
      <c r="J44" s="342">
        <v>0</v>
      </c>
      <c r="K44" s="343">
        <v>62</v>
      </c>
      <c r="L44" s="344">
        <v>0</v>
      </c>
      <c r="M44" s="341">
        <v>65</v>
      </c>
      <c r="N44" s="342">
        <v>0</v>
      </c>
      <c r="O44" s="343">
        <v>71</v>
      </c>
      <c r="P44" s="342">
        <v>0</v>
      </c>
      <c r="Q44" s="343">
        <v>81</v>
      </c>
      <c r="R44" s="342">
        <v>0</v>
      </c>
    </row>
    <row r="45" spans="3:18" x14ac:dyDescent="0.25">
      <c r="C45" s="1129"/>
      <c r="D45" s="345" t="s">
        <v>300</v>
      </c>
      <c r="E45" s="346">
        <v>27</v>
      </c>
      <c r="F45" s="347">
        <v>0</v>
      </c>
      <c r="G45" s="348">
        <v>29</v>
      </c>
      <c r="H45" s="349">
        <v>0</v>
      </c>
      <c r="I45" s="346">
        <v>32</v>
      </c>
      <c r="J45" s="347">
        <v>0</v>
      </c>
      <c r="K45" s="348">
        <v>34</v>
      </c>
      <c r="L45" s="349">
        <v>0</v>
      </c>
      <c r="M45" s="346">
        <v>35</v>
      </c>
      <c r="N45" s="347">
        <v>0</v>
      </c>
      <c r="O45" s="348">
        <v>37</v>
      </c>
      <c r="P45" s="347">
        <v>0</v>
      </c>
      <c r="Q45" s="348">
        <v>42</v>
      </c>
      <c r="R45" s="347">
        <v>1</v>
      </c>
    </row>
    <row r="46" spans="3:18" x14ac:dyDescent="0.25">
      <c r="C46" s="1129"/>
      <c r="D46" s="340" t="s">
        <v>301</v>
      </c>
      <c r="E46" s="341">
        <v>43</v>
      </c>
      <c r="F46" s="342">
        <v>12</v>
      </c>
      <c r="G46" s="343">
        <v>54</v>
      </c>
      <c r="H46" s="344">
        <v>21</v>
      </c>
      <c r="I46" s="341">
        <v>64</v>
      </c>
      <c r="J46" s="342">
        <v>27</v>
      </c>
      <c r="K46" s="343">
        <v>71</v>
      </c>
      <c r="L46" s="344">
        <v>31</v>
      </c>
      <c r="M46" s="341">
        <v>84</v>
      </c>
      <c r="N46" s="342">
        <v>37</v>
      </c>
      <c r="O46" s="343">
        <v>97</v>
      </c>
      <c r="P46" s="342">
        <v>50</v>
      </c>
      <c r="Q46" s="343">
        <v>103</v>
      </c>
      <c r="R46" s="342">
        <v>59</v>
      </c>
    </row>
    <row r="47" spans="3:18" x14ac:dyDescent="0.25">
      <c r="C47" s="1129"/>
      <c r="D47" s="345" t="s">
        <v>302</v>
      </c>
      <c r="E47" s="346">
        <v>50</v>
      </c>
      <c r="F47" s="347">
        <v>2</v>
      </c>
      <c r="G47" s="348">
        <v>60</v>
      </c>
      <c r="H47" s="349">
        <v>2</v>
      </c>
      <c r="I47" s="346">
        <v>62</v>
      </c>
      <c r="J47" s="347">
        <v>2</v>
      </c>
      <c r="K47" s="348">
        <v>64</v>
      </c>
      <c r="L47" s="349">
        <v>2</v>
      </c>
      <c r="M47" s="346">
        <v>68</v>
      </c>
      <c r="N47" s="347">
        <v>2</v>
      </c>
      <c r="O47" s="348">
        <v>78</v>
      </c>
      <c r="P47" s="347">
        <v>2</v>
      </c>
      <c r="Q47" s="348">
        <v>91</v>
      </c>
      <c r="R47" s="347">
        <v>2</v>
      </c>
    </row>
    <row r="48" spans="3:18" x14ac:dyDescent="0.25">
      <c r="C48" s="1129"/>
      <c r="D48" s="340" t="s">
        <v>303</v>
      </c>
      <c r="E48" s="341">
        <v>30</v>
      </c>
      <c r="F48" s="342">
        <v>0</v>
      </c>
      <c r="G48" s="343">
        <v>34</v>
      </c>
      <c r="H48" s="344">
        <v>0</v>
      </c>
      <c r="I48" s="341">
        <v>35</v>
      </c>
      <c r="J48" s="342">
        <v>0</v>
      </c>
      <c r="K48" s="343">
        <v>36</v>
      </c>
      <c r="L48" s="344">
        <v>0</v>
      </c>
      <c r="M48" s="341">
        <v>40</v>
      </c>
      <c r="N48" s="342">
        <v>0</v>
      </c>
      <c r="O48" s="343">
        <v>43</v>
      </c>
      <c r="P48" s="342">
        <v>0</v>
      </c>
      <c r="Q48" s="343">
        <v>49</v>
      </c>
      <c r="R48" s="342">
        <v>0</v>
      </c>
    </row>
    <row r="49" spans="3:18" x14ac:dyDescent="0.25">
      <c r="C49" s="1129"/>
      <c r="D49" s="345" t="s">
        <v>304</v>
      </c>
      <c r="E49" s="350">
        <v>13</v>
      </c>
      <c r="F49" s="351">
        <v>0</v>
      </c>
      <c r="G49" s="352">
        <v>13</v>
      </c>
      <c r="H49" s="353">
        <v>0</v>
      </c>
      <c r="I49" s="350">
        <v>14</v>
      </c>
      <c r="J49" s="351">
        <v>0</v>
      </c>
      <c r="K49" s="352">
        <v>14</v>
      </c>
      <c r="L49" s="353">
        <v>0</v>
      </c>
      <c r="M49" s="350">
        <v>14</v>
      </c>
      <c r="N49" s="351">
        <v>0</v>
      </c>
      <c r="O49" s="352">
        <v>14</v>
      </c>
      <c r="P49" s="351">
        <v>0</v>
      </c>
      <c r="Q49" s="352">
        <v>17</v>
      </c>
      <c r="R49" s="351">
        <v>0</v>
      </c>
    </row>
    <row r="50" spans="3:18" ht="15.75" thickBot="1" x14ac:dyDescent="0.3">
      <c r="C50" s="1129"/>
      <c r="D50" s="354" t="s">
        <v>10</v>
      </c>
      <c r="E50" s="355">
        <f t="shared" ref="E50:P50" si="2">SUM(E41:E49)</f>
        <v>712</v>
      </c>
      <c r="F50" s="356">
        <f t="shared" si="2"/>
        <v>109</v>
      </c>
      <c r="G50" s="357">
        <f t="shared" si="2"/>
        <v>897</v>
      </c>
      <c r="H50" s="358">
        <f t="shared" si="2"/>
        <v>163</v>
      </c>
      <c r="I50" s="355">
        <f t="shared" si="2"/>
        <v>1098</v>
      </c>
      <c r="J50" s="356">
        <f t="shared" si="2"/>
        <v>208</v>
      </c>
      <c r="K50" s="357">
        <f t="shared" si="2"/>
        <v>1294</v>
      </c>
      <c r="L50" s="358">
        <f t="shared" si="2"/>
        <v>248</v>
      </c>
      <c r="M50" s="355">
        <f t="shared" si="2"/>
        <v>1665</v>
      </c>
      <c r="N50" s="356">
        <f t="shared" si="2"/>
        <v>332</v>
      </c>
      <c r="O50" s="357">
        <f t="shared" si="2"/>
        <v>2224</v>
      </c>
      <c r="P50" s="356">
        <f t="shared" si="2"/>
        <v>492</v>
      </c>
      <c r="Q50" s="357">
        <f>SUM(Q41:Q49)</f>
        <v>2551</v>
      </c>
      <c r="R50" s="356">
        <f>SUM(R41:R49)</f>
        <v>621</v>
      </c>
    </row>
    <row r="51" spans="3:18" ht="30.75" thickBot="1" x14ac:dyDescent="0.3">
      <c r="C51" s="1130"/>
      <c r="D51" s="359" t="s">
        <v>305</v>
      </c>
      <c r="E51" s="1137">
        <f>E50+F50</f>
        <v>821</v>
      </c>
      <c r="F51" s="1138"/>
      <c r="G51" s="1137">
        <f>G50+H50</f>
        <v>1060</v>
      </c>
      <c r="H51" s="1138"/>
      <c r="I51" s="1137">
        <f>I50+J50</f>
        <v>1306</v>
      </c>
      <c r="J51" s="1138"/>
      <c r="K51" s="1137">
        <f>K50+L50</f>
        <v>1542</v>
      </c>
      <c r="L51" s="1138"/>
      <c r="M51" s="1137">
        <f>M50+N50</f>
        <v>1997</v>
      </c>
      <c r="N51" s="1138"/>
      <c r="O51" s="1137">
        <f>O50+P50</f>
        <v>2716</v>
      </c>
      <c r="P51" s="1138"/>
      <c r="Q51" s="1137">
        <f>Q50+R50</f>
        <v>3172</v>
      </c>
      <c r="R51" s="1138"/>
    </row>
    <row r="52" spans="3:18" ht="15.75" thickBot="1" x14ac:dyDescent="0.3">
      <c r="C52" s="1127" t="s">
        <v>308</v>
      </c>
      <c r="D52" s="1131" t="str">
        <f>D39</f>
        <v>CATEG.</v>
      </c>
      <c r="E52" s="1133">
        <v>2004</v>
      </c>
      <c r="F52" s="1134"/>
      <c r="G52" s="1135">
        <v>2005</v>
      </c>
      <c r="H52" s="1136"/>
      <c r="I52" s="1133">
        <v>2006</v>
      </c>
      <c r="J52" s="1134"/>
      <c r="K52" s="1135">
        <v>2007</v>
      </c>
      <c r="L52" s="1136"/>
      <c r="M52" s="1133">
        <v>2008</v>
      </c>
      <c r="N52" s="1134"/>
      <c r="O52" s="1133">
        <v>2009</v>
      </c>
      <c r="P52" s="1134"/>
      <c r="Q52" s="1133">
        <v>2010</v>
      </c>
      <c r="R52" s="1134"/>
    </row>
    <row r="53" spans="3:18" ht="15.75" thickBot="1" x14ac:dyDescent="0.3">
      <c r="C53" s="1128"/>
      <c r="D53" s="1132"/>
      <c r="E53" s="329" t="s">
        <v>294</v>
      </c>
      <c r="F53" s="330" t="s">
        <v>295</v>
      </c>
      <c r="G53" s="331" t="s">
        <v>294</v>
      </c>
      <c r="H53" s="332" t="s">
        <v>295</v>
      </c>
      <c r="I53" s="329" t="s">
        <v>294</v>
      </c>
      <c r="J53" s="330" t="s">
        <v>295</v>
      </c>
      <c r="K53" s="331" t="s">
        <v>294</v>
      </c>
      <c r="L53" s="330" t="s">
        <v>295</v>
      </c>
      <c r="M53" s="333" t="s">
        <v>294</v>
      </c>
      <c r="N53" s="334" t="s">
        <v>295</v>
      </c>
      <c r="O53" s="333" t="s">
        <v>294</v>
      </c>
      <c r="P53" s="334" t="s">
        <v>295</v>
      </c>
      <c r="Q53" s="333" t="s">
        <v>294</v>
      </c>
      <c r="R53" s="334" t="s">
        <v>295</v>
      </c>
    </row>
    <row r="54" spans="3:18" x14ac:dyDescent="0.25">
      <c r="C54" s="1129"/>
      <c r="D54" s="335" t="s">
        <v>296</v>
      </c>
      <c r="E54" s="336">
        <v>164</v>
      </c>
      <c r="F54" s="337">
        <v>41</v>
      </c>
      <c r="G54" s="338">
        <v>206</v>
      </c>
      <c r="H54" s="339">
        <v>53</v>
      </c>
      <c r="I54" s="336">
        <v>235</v>
      </c>
      <c r="J54" s="337">
        <v>63</v>
      </c>
      <c r="K54" s="338">
        <v>263</v>
      </c>
      <c r="L54" s="339">
        <v>71</v>
      </c>
      <c r="M54" s="336">
        <v>313</v>
      </c>
      <c r="N54" s="337">
        <v>88</v>
      </c>
      <c r="O54" s="338">
        <v>359</v>
      </c>
      <c r="P54" s="337">
        <v>120</v>
      </c>
      <c r="Q54" s="338">
        <v>380</v>
      </c>
      <c r="R54" s="337">
        <v>133</v>
      </c>
    </row>
    <row r="55" spans="3:18" x14ac:dyDescent="0.25">
      <c r="C55" s="1129"/>
      <c r="D55" s="340" t="s">
        <v>297</v>
      </c>
      <c r="E55" s="341">
        <v>1148</v>
      </c>
      <c r="F55" s="342">
        <v>273</v>
      </c>
      <c r="G55" s="343">
        <v>1373</v>
      </c>
      <c r="H55" s="344">
        <v>334</v>
      </c>
      <c r="I55" s="341">
        <v>1568</v>
      </c>
      <c r="J55" s="342">
        <v>404</v>
      </c>
      <c r="K55" s="343">
        <v>1724</v>
      </c>
      <c r="L55" s="344">
        <v>479</v>
      </c>
      <c r="M55" s="341">
        <v>1935</v>
      </c>
      <c r="N55" s="342">
        <v>588</v>
      </c>
      <c r="O55" s="343">
        <v>2250</v>
      </c>
      <c r="P55" s="342">
        <v>784</v>
      </c>
      <c r="Q55" s="343">
        <v>2447</v>
      </c>
      <c r="R55" s="342">
        <v>886</v>
      </c>
    </row>
    <row r="56" spans="3:18" x14ac:dyDescent="0.25">
      <c r="C56" s="1129"/>
      <c r="D56" s="345" t="s">
        <v>298</v>
      </c>
      <c r="E56" s="346">
        <v>484</v>
      </c>
      <c r="F56" s="347">
        <v>13</v>
      </c>
      <c r="G56" s="348">
        <v>495</v>
      </c>
      <c r="H56" s="349">
        <v>13</v>
      </c>
      <c r="I56" s="346">
        <v>510</v>
      </c>
      <c r="J56" s="347">
        <v>13</v>
      </c>
      <c r="K56" s="348">
        <v>521</v>
      </c>
      <c r="L56" s="349">
        <v>13</v>
      </c>
      <c r="M56" s="346">
        <v>525</v>
      </c>
      <c r="N56" s="347">
        <v>14</v>
      </c>
      <c r="O56" s="348">
        <v>528</v>
      </c>
      <c r="P56" s="347">
        <v>14</v>
      </c>
      <c r="Q56" s="348">
        <v>520</v>
      </c>
      <c r="R56" s="347">
        <v>14</v>
      </c>
    </row>
    <row r="57" spans="3:18" x14ac:dyDescent="0.25">
      <c r="C57" s="1129"/>
      <c r="D57" s="340" t="s">
        <v>299</v>
      </c>
      <c r="E57" s="341">
        <v>225</v>
      </c>
      <c r="F57" s="342">
        <v>2</v>
      </c>
      <c r="G57" s="343">
        <v>233</v>
      </c>
      <c r="H57" s="344">
        <v>2</v>
      </c>
      <c r="I57" s="341">
        <v>240</v>
      </c>
      <c r="J57" s="342">
        <v>2</v>
      </c>
      <c r="K57" s="343">
        <v>245</v>
      </c>
      <c r="L57" s="344">
        <v>2</v>
      </c>
      <c r="M57" s="341">
        <v>249</v>
      </c>
      <c r="N57" s="342">
        <v>2</v>
      </c>
      <c r="O57" s="343">
        <v>253</v>
      </c>
      <c r="P57" s="342">
        <v>2</v>
      </c>
      <c r="Q57" s="343">
        <v>254</v>
      </c>
      <c r="R57" s="342">
        <v>2</v>
      </c>
    </row>
    <row r="58" spans="3:18" x14ac:dyDescent="0.25">
      <c r="C58" s="1129"/>
      <c r="D58" s="345" t="s">
        <v>300</v>
      </c>
      <c r="E58" s="346">
        <v>111</v>
      </c>
      <c r="F58" s="347">
        <v>0</v>
      </c>
      <c r="G58" s="348">
        <v>115</v>
      </c>
      <c r="H58" s="349">
        <v>0</v>
      </c>
      <c r="I58" s="346">
        <v>117</v>
      </c>
      <c r="J58" s="347">
        <v>0</v>
      </c>
      <c r="K58" s="348">
        <v>120</v>
      </c>
      <c r="L58" s="349">
        <v>0</v>
      </c>
      <c r="M58" s="346">
        <v>122</v>
      </c>
      <c r="N58" s="347">
        <v>0</v>
      </c>
      <c r="O58" s="348">
        <v>129</v>
      </c>
      <c r="P58" s="347">
        <v>0</v>
      </c>
      <c r="Q58" s="348">
        <v>124</v>
      </c>
      <c r="R58" s="347">
        <v>0</v>
      </c>
    </row>
    <row r="59" spans="3:18" x14ac:dyDescent="0.25">
      <c r="C59" s="1129"/>
      <c r="D59" s="340" t="s">
        <v>301</v>
      </c>
      <c r="E59" s="341">
        <v>79</v>
      </c>
      <c r="F59" s="342">
        <v>48</v>
      </c>
      <c r="G59" s="343">
        <v>88</v>
      </c>
      <c r="H59" s="344">
        <v>55</v>
      </c>
      <c r="I59" s="341">
        <v>99</v>
      </c>
      <c r="J59" s="342">
        <v>65</v>
      </c>
      <c r="K59" s="343">
        <v>108</v>
      </c>
      <c r="L59" s="344">
        <v>68</v>
      </c>
      <c r="M59" s="341">
        <v>115</v>
      </c>
      <c r="N59" s="342">
        <v>78</v>
      </c>
      <c r="O59" s="343">
        <v>128</v>
      </c>
      <c r="P59" s="342">
        <v>99</v>
      </c>
      <c r="Q59" s="343">
        <v>138</v>
      </c>
      <c r="R59" s="342">
        <v>114</v>
      </c>
    </row>
    <row r="60" spans="3:18" x14ac:dyDescent="0.25">
      <c r="C60" s="1129"/>
      <c r="D60" s="345" t="s">
        <v>302</v>
      </c>
      <c r="E60" s="346">
        <v>103</v>
      </c>
      <c r="F60" s="347">
        <v>1</v>
      </c>
      <c r="G60" s="348">
        <v>108</v>
      </c>
      <c r="H60" s="349">
        <v>2</v>
      </c>
      <c r="I60" s="346">
        <v>111</v>
      </c>
      <c r="J60" s="347">
        <v>2</v>
      </c>
      <c r="K60" s="348">
        <v>115</v>
      </c>
      <c r="L60" s="349">
        <v>2</v>
      </c>
      <c r="M60" s="346">
        <v>120</v>
      </c>
      <c r="N60" s="347">
        <v>2</v>
      </c>
      <c r="O60" s="348">
        <v>124</v>
      </c>
      <c r="P60" s="347">
        <v>2</v>
      </c>
      <c r="Q60" s="348">
        <v>125</v>
      </c>
      <c r="R60" s="347">
        <v>2</v>
      </c>
    </row>
    <row r="61" spans="3:18" x14ac:dyDescent="0.25">
      <c r="C61" s="1129"/>
      <c r="D61" s="340" t="s">
        <v>303</v>
      </c>
      <c r="E61" s="341">
        <v>56</v>
      </c>
      <c r="F61" s="342">
        <v>0</v>
      </c>
      <c r="G61" s="343">
        <v>60</v>
      </c>
      <c r="H61" s="344">
        <v>0</v>
      </c>
      <c r="I61" s="341">
        <v>62</v>
      </c>
      <c r="J61" s="342">
        <v>0</v>
      </c>
      <c r="K61" s="343">
        <v>65</v>
      </c>
      <c r="L61" s="344">
        <v>0</v>
      </c>
      <c r="M61" s="341">
        <v>68</v>
      </c>
      <c r="N61" s="342">
        <v>0</v>
      </c>
      <c r="O61" s="343">
        <v>71</v>
      </c>
      <c r="P61" s="342">
        <v>0</v>
      </c>
      <c r="Q61" s="343">
        <v>76</v>
      </c>
      <c r="R61" s="342">
        <v>0</v>
      </c>
    </row>
    <row r="62" spans="3:18" x14ac:dyDescent="0.25">
      <c r="C62" s="1129"/>
      <c r="D62" s="345" t="s">
        <v>304</v>
      </c>
      <c r="E62" s="350">
        <v>25</v>
      </c>
      <c r="F62" s="351">
        <v>0</v>
      </c>
      <c r="G62" s="352">
        <v>26</v>
      </c>
      <c r="H62" s="353">
        <v>0</v>
      </c>
      <c r="I62" s="350">
        <v>26</v>
      </c>
      <c r="J62" s="351">
        <v>0</v>
      </c>
      <c r="K62" s="352">
        <v>26</v>
      </c>
      <c r="L62" s="353">
        <v>0</v>
      </c>
      <c r="M62" s="350">
        <v>26</v>
      </c>
      <c r="N62" s="351">
        <v>0</v>
      </c>
      <c r="O62" s="352">
        <v>27</v>
      </c>
      <c r="P62" s="351">
        <v>0</v>
      </c>
      <c r="Q62" s="352">
        <v>25</v>
      </c>
      <c r="R62" s="351">
        <v>0</v>
      </c>
    </row>
    <row r="63" spans="3:18" ht="15.75" thickBot="1" x14ac:dyDescent="0.3">
      <c r="C63" s="1129"/>
      <c r="D63" s="354" t="s">
        <v>10</v>
      </c>
      <c r="E63" s="355">
        <f t="shared" ref="E63:P63" si="3">SUM(E54:E62)</f>
        <v>2395</v>
      </c>
      <c r="F63" s="356">
        <f t="shared" si="3"/>
        <v>378</v>
      </c>
      <c r="G63" s="357">
        <f t="shared" si="3"/>
        <v>2704</v>
      </c>
      <c r="H63" s="358">
        <f t="shared" si="3"/>
        <v>459</v>
      </c>
      <c r="I63" s="355">
        <f t="shared" si="3"/>
        <v>2968</v>
      </c>
      <c r="J63" s="356">
        <f t="shared" si="3"/>
        <v>549</v>
      </c>
      <c r="K63" s="357">
        <f t="shared" si="3"/>
        <v>3187</v>
      </c>
      <c r="L63" s="358">
        <f t="shared" si="3"/>
        <v>635</v>
      </c>
      <c r="M63" s="355">
        <f t="shared" si="3"/>
        <v>3473</v>
      </c>
      <c r="N63" s="356">
        <f t="shared" si="3"/>
        <v>772</v>
      </c>
      <c r="O63" s="357">
        <f t="shared" si="3"/>
        <v>3869</v>
      </c>
      <c r="P63" s="356">
        <f t="shared" si="3"/>
        <v>1021</v>
      </c>
      <c r="Q63" s="357">
        <f>SUM(Q54:Q62)</f>
        <v>4089</v>
      </c>
      <c r="R63" s="356">
        <f>SUM(R54:R62)</f>
        <v>1151</v>
      </c>
    </row>
    <row r="64" spans="3:18" ht="30.75" thickBot="1" x14ac:dyDescent="0.3">
      <c r="C64" s="1130"/>
      <c r="D64" s="359" t="s">
        <v>305</v>
      </c>
      <c r="E64" s="1137">
        <f>E63+F63</f>
        <v>2773</v>
      </c>
      <c r="F64" s="1138"/>
      <c r="G64" s="1137">
        <f>G63+H63</f>
        <v>3163</v>
      </c>
      <c r="H64" s="1138"/>
      <c r="I64" s="1137">
        <f>I63+J63</f>
        <v>3517</v>
      </c>
      <c r="J64" s="1138"/>
      <c r="K64" s="1137">
        <f>K63+L63</f>
        <v>3822</v>
      </c>
      <c r="L64" s="1138"/>
      <c r="M64" s="1137">
        <f>M63+N63</f>
        <v>4245</v>
      </c>
      <c r="N64" s="1138"/>
      <c r="O64" s="1137">
        <f>O63+P63</f>
        <v>4890</v>
      </c>
      <c r="P64" s="1138"/>
      <c r="Q64" s="1137">
        <f>Q63+R63</f>
        <v>5240</v>
      </c>
      <c r="R64" s="1138"/>
    </row>
    <row r="65" spans="2:18" ht="15.75" thickBot="1" x14ac:dyDescent="0.3">
      <c r="C65" s="1127" t="s">
        <v>309</v>
      </c>
      <c r="D65" s="1131" t="str">
        <f>D52</f>
        <v>CATEG.</v>
      </c>
      <c r="E65" s="1133">
        <v>2004</v>
      </c>
      <c r="F65" s="1134"/>
      <c r="G65" s="1135">
        <v>2005</v>
      </c>
      <c r="H65" s="1136"/>
      <c r="I65" s="1133">
        <v>2006</v>
      </c>
      <c r="J65" s="1134"/>
      <c r="K65" s="1135">
        <v>2007</v>
      </c>
      <c r="L65" s="1136"/>
      <c r="M65" s="1133">
        <v>2008</v>
      </c>
      <c r="N65" s="1134"/>
      <c r="O65" s="1133">
        <v>2009</v>
      </c>
      <c r="P65" s="1134"/>
      <c r="Q65" s="1133">
        <v>2010</v>
      </c>
      <c r="R65" s="1134"/>
    </row>
    <row r="66" spans="2:18" ht="15.75" thickBot="1" x14ac:dyDescent="0.3">
      <c r="C66" s="1128"/>
      <c r="D66" s="1132"/>
      <c r="E66" s="329" t="s">
        <v>294</v>
      </c>
      <c r="F66" s="330" t="s">
        <v>295</v>
      </c>
      <c r="G66" s="331" t="s">
        <v>294</v>
      </c>
      <c r="H66" s="332" t="s">
        <v>295</v>
      </c>
      <c r="I66" s="329" t="s">
        <v>294</v>
      </c>
      <c r="J66" s="330" t="s">
        <v>295</v>
      </c>
      <c r="K66" s="331" t="s">
        <v>294</v>
      </c>
      <c r="L66" s="330" t="s">
        <v>295</v>
      </c>
      <c r="M66" s="333" t="s">
        <v>294</v>
      </c>
      <c r="N66" s="334" t="s">
        <v>295</v>
      </c>
      <c r="O66" s="333" t="s">
        <v>294</v>
      </c>
      <c r="P66" s="334" t="s">
        <v>295</v>
      </c>
      <c r="Q66" s="333" t="s">
        <v>294</v>
      </c>
      <c r="R66" s="334" t="s">
        <v>295</v>
      </c>
    </row>
    <row r="67" spans="2:18" x14ac:dyDescent="0.25">
      <c r="C67" s="1129"/>
      <c r="D67" s="335" t="s">
        <v>296</v>
      </c>
      <c r="E67" s="336">
        <v>256</v>
      </c>
      <c r="F67" s="337">
        <v>174</v>
      </c>
      <c r="G67" s="338">
        <v>313</v>
      </c>
      <c r="H67" s="339">
        <v>238</v>
      </c>
      <c r="I67" s="336">
        <v>372</v>
      </c>
      <c r="J67" s="337">
        <v>358</v>
      </c>
      <c r="K67" s="338">
        <v>424</v>
      </c>
      <c r="L67" s="339">
        <v>478</v>
      </c>
      <c r="M67" s="336">
        <v>481</v>
      </c>
      <c r="N67" s="337">
        <v>586</v>
      </c>
      <c r="O67" s="338">
        <v>549</v>
      </c>
      <c r="P67" s="337">
        <v>743</v>
      </c>
      <c r="Q67" s="338">
        <v>571</v>
      </c>
      <c r="R67" s="337">
        <v>793</v>
      </c>
    </row>
    <row r="68" spans="2:18" x14ac:dyDescent="0.25">
      <c r="C68" s="1129"/>
      <c r="D68" s="340" t="s">
        <v>297</v>
      </c>
      <c r="E68" s="341">
        <v>5466</v>
      </c>
      <c r="F68" s="342">
        <v>2366</v>
      </c>
      <c r="G68" s="343">
        <v>6513</v>
      </c>
      <c r="H68" s="344">
        <v>2930</v>
      </c>
      <c r="I68" s="341">
        <v>7835</v>
      </c>
      <c r="J68" s="342">
        <v>3691</v>
      </c>
      <c r="K68" s="343">
        <v>9186</v>
      </c>
      <c r="L68" s="344">
        <v>4484</v>
      </c>
      <c r="M68" s="341">
        <v>10566</v>
      </c>
      <c r="N68" s="342">
        <v>5339</v>
      </c>
      <c r="O68" s="343">
        <v>12131</v>
      </c>
      <c r="P68" s="342">
        <v>6518</v>
      </c>
      <c r="Q68" s="343">
        <v>13013</v>
      </c>
      <c r="R68" s="342">
        <v>7375</v>
      </c>
    </row>
    <row r="69" spans="2:18" x14ac:dyDescent="0.25">
      <c r="C69" s="1129"/>
      <c r="D69" s="345" t="s">
        <v>298</v>
      </c>
      <c r="E69" s="346">
        <v>1850</v>
      </c>
      <c r="F69" s="347">
        <v>66</v>
      </c>
      <c r="G69" s="348">
        <v>1941</v>
      </c>
      <c r="H69" s="349">
        <v>67</v>
      </c>
      <c r="I69" s="346">
        <v>2014</v>
      </c>
      <c r="J69" s="347">
        <v>69</v>
      </c>
      <c r="K69" s="348">
        <v>2067</v>
      </c>
      <c r="L69" s="349">
        <v>70</v>
      </c>
      <c r="M69" s="346">
        <v>2130</v>
      </c>
      <c r="N69" s="347">
        <v>71</v>
      </c>
      <c r="O69" s="348">
        <v>2152</v>
      </c>
      <c r="P69" s="347">
        <v>73</v>
      </c>
      <c r="Q69" s="348">
        <v>2145</v>
      </c>
      <c r="R69" s="347">
        <v>73</v>
      </c>
    </row>
    <row r="70" spans="2:18" x14ac:dyDescent="0.25">
      <c r="B70" s="910" t="s">
        <v>40</v>
      </c>
      <c r="C70" s="1129"/>
      <c r="D70" s="340" t="s">
        <v>299</v>
      </c>
      <c r="E70" s="341">
        <v>913</v>
      </c>
      <c r="F70" s="342">
        <v>9</v>
      </c>
      <c r="G70" s="343">
        <v>966</v>
      </c>
      <c r="H70" s="344">
        <v>9</v>
      </c>
      <c r="I70" s="341">
        <v>1002</v>
      </c>
      <c r="J70" s="342">
        <v>9</v>
      </c>
      <c r="K70" s="343">
        <v>1051</v>
      </c>
      <c r="L70" s="344">
        <v>11</v>
      </c>
      <c r="M70" s="341">
        <v>1083</v>
      </c>
      <c r="N70" s="342">
        <v>11</v>
      </c>
      <c r="O70" s="343">
        <v>1109</v>
      </c>
      <c r="P70" s="342">
        <v>11</v>
      </c>
      <c r="Q70" s="343">
        <v>1126</v>
      </c>
      <c r="R70" s="342">
        <v>14</v>
      </c>
    </row>
    <row r="71" spans="2:18" x14ac:dyDescent="0.25">
      <c r="B71" s="910" t="s">
        <v>42</v>
      </c>
      <c r="C71" s="1129"/>
      <c r="D71" s="345" t="s">
        <v>300</v>
      </c>
      <c r="E71" s="346">
        <v>752</v>
      </c>
      <c r="F71" s="347">
        <v>8</v>
      </c>
      <c r="G71" s="348">
        <v>775</v>
      </c>
      <c r="H71" s="349">
        <v>9</v>
      </c>
      <c r="I71" s="346">
        <v>798</v>
      </c>
      <c r="J71" s="347">
        <v>9</v>
      </c>
      <c r="K71" s="348">
        <v>814</v>
      </c>
      <c r="L71" s="349">
        <v>9</v>
      </c>
      <c r="M71" s="346">
        <v>843</v>
      </c>
      <c r="N71" s="347">
        <v>10</v>
      </c>
      <c r="O71" s="348">
        <v>862</v>
      </c>
      <c r="P71" s="347">
        <v>10</v>
      </c>
      <c r="Q71" s="348">
        <v>857</v>
      </c>
      <c r="R71" s="347">
        <v>8</v>
      </c>
    </row>
    <row r="72" spans="2:18" x14ac:dyDescent="0.25">
      <c r="B72" s="911" t="s">
        <v>103</v>
      </c>
      <c r="C72" s="1129"/>
      <c r="D72" s="340" t="s">
        <v>301</v>
      </c>
      <c r="E72" s="341">
        <v>959</v>
      </c>
      <c r="F72" s="342">
        <v>896</v>
      </c>
      <c r="G72" s="343">
        <v>1075</v>
      </c>
      <c r="H72" s="344">
        <v>1007</v>
      </c>
      <c r="I72" s="341">
        <v>1186</v>
      </c>
      <c r="J72" s="342">
        <v>1129</v>
      </c>
      <c r="K72" s="343">
        <v>1260</v>
      </c>
      <c r="L72" s="344">
        <v>1274</v>
      </c>
      <c r="M72" s="341">
        <v>1349</v>
      </c>
      <c r="N72" s="342">
        <v>1391</v>
      </c>
      <c r="O72" s="343">
        <v>1455</v>
      </c>
      <c r="P72" s="342">
        <v>1524</v>
      </c>
      <c r="Q72" s="343">
        <v>1503</v>
      </c>
      <c r="R72" s="342">
        <v>1622</v>
      </c>
    </row>
    <row r="73" spans="2:18" x14ac:dyDescent="0.25">
      <c r="C73" s="1129"/>
      <c r="D73" s="345" t="s">
        <v>302</v>
      </c>
      <c r="E73" s="346">
        <v>1008</v>
      </c>
      <c r="F73" s="347">
        <v>21</v>
      </c>
      <c r="G73" s="348">
        <v>1078</v>
      </c>
      <c r="H73" s="349">
        <v>24</v>
      </c>
      <c r="I73" s="346">
        <v>1122</v>
      </c>
      <c r="J73" s="347">
        <v>27</v>
      </c>
      <c r="K73" s="348">
        <v>1149</v>
      </c>
      <c r="L73" s="349">
        <v>27</v>
      </c>
      <c r="M73" s="346">
        <v>1193</v>
      </c>
      <c r="N73" s="347">
        <v>28</v>
      </c>
      <c r="O73" s="348">
        <v>1222</v>
      </c>
      <c r="P73" s="347">
        <v>28</v>
      </c>
      <c r="Q73" s="348">
        <v>1221</v>
      </c>
      <c r="R73" s="347">
        <v>27</v>
      </c>
    </row>
    <row r="74" spans="2:18" x14ac:dyDescent="0.25">
      <c r="C74" s="1129"/>
      <c r="D74" s="340" t="s">
        <v>303</v>
      </c>
      <c r="E74" s="341">
        <v>522</v>
      </c>
      <c r="F74" s="342">
        <v>3</v>
      </c>
      <c r="G74" s="343">
        <v>564</v>
      </c>
      <c r="H74" s="344">
        <v>4</v>
      </c>
      <c r="I74" s="341">
        <v>587</v>
      </c>
      <c r="J74" s="342">
        <v>4</v>
      </c>
      <c r="K74" s="343">
        <v>619</v>
      </c>
      <c r="L74" s="344">
        <v>4</v>
      </c>
      <c r="M74" s="341">
        <v>634</v>
      </c>
      <c r="N74" s="342">
        <v>4</v>
      </c>
      <c r="O74" s="343">
        <v>653</v>
      </c>
      <c r="P74" s="342">
        <v>4</v>
      </c>
      <c r="Q74" s="343">
        <v>646</v>
      </c>
      <c r="R74" s="342">
        <v>4</v>
      </c>
    </row>
    <row r="75" spans="2:18" x14ac:dyDescent="0.25">
      <c r="C75" s="1129"/>
      <c r="D75" s="345" t="s">
        <v>304</v>
      </c>
      <c r="E75" s="350">
        <v>461</v>
      </c>
      <c r="F75" s="351">
        <v>3</v>
      </c>
      <c r="G75" s="352">
        <v>481</v>
      </c>
      <c r="H75" s="353">
        <v>3</v>
      </c>
      <c r="I75" s="350">
        <v>497</v>
      </c>
      <c r="J75" s="351">
        <v>3</v>
      </c>
      <c r="K75" s="352">
        <v>513</v>
      </c>
      <c r="L75" s="353">
        <v>3</v>
      </c>
      <c r="M75" s="350">
        <v>525</v>
      </c>
      <c r="N75" s="351">
        <v>3</v>
      </c>
      <c r="O75" s="352">
        <v>533</v>
      </c>
      <c r="P75" s="351">
        <v>3</v>
      </c>
      <c r="Q75" s="352">
        <v>516</v>
      </c>
      <c r="R75" s="351">
        <v>3</v>
      </c>
    </row>
    <row r="76" spans="2:18" ht="15.75" thickBot="1" x14ac:dyDescent="0.3">
      <c r="C76" s="1129"/>
      <c r="D76" s="354" t="s">
        <v>10</v>
      </c>
      <c r="E76" s="355">
        <f t="shared" ref="E76:P76" si="4">SUM(E67:E75)</f>
        <v>12187</v>
      </c>
      <c r="F76" s="356">
        <f t="shared" si="4"/>
        <v>3546</v>
      </c>
      <c r="G76" s="357">
        <f t="shared" si="4"/>
        <v>13706</v>
      </c>
      <c r="H76" s="358">
        <f t="shared" si="4"/>
        <v>4291</v>
      </c>
      <c r="I76" s="355">
        <f t="shared" si="4"/>
        <v>15413</v>
      </c>
      <c r="J76" s="356">
        <f t="shared" si="4"/>
        <v>5299</v>
      </c>
      <c r="K76" s="357">
        <f t="shared" si="4"/>
        <v>17083</v>
      </c>
      <c r="L76" s="358">
        <f t="shared" si="4"/>
        <v>6360</v>
      </c>
      <c r="M76" s="355">
        <f t="shared" si="4"/>
        <v>18804</v>
      </c>
      <c r="N76" s="356">
        <f t="shared" si="4"/>
        <v>7443</v>
      </c>
      <c r="O76" s="357">
        <f t="shared" si="4"/>
        <v>20666</v>
      </c>
      <c r="P76" s="356">
        <f t="shared" si="4"/>
        <v>8914</v>
      </c>
      <c r="Q76" s="357">
        <f>SUM(Q67:Q75)</f>
        <v>21598</v>
      </c>
      <c r="R76" s="356">
        <f>SUM(R67:R75)</f>
        <v>9919</v>
      </c>
    </row>
    <row r="77" spans="2:18" ht="30.75" thickBot="1" x14ac:dyDescent="0.3">
      <c r="C77" s="1130"/>
      <c r="D77" s="359" t="s">
        <v>305</v>
      </c>
      <c r="E77" s="1137">
        <f>E76+F76</f>
        <v>15733</v>
      </c>
      <c r="F77" s="1138"/>
      <c r="G77" s="1137">
        <f>G76+H76</f>
        <v>17997</v>
      </c>
      <c r="H77" s="1138"/>
      <c r="I77" s="1137">
        <f>I76+J76</f>
        <v>20712</v>
      </c>
      <c r="J77" s="1138"/>
      <c r="K77" s="1137">
        <f>K76+L76</f>
        <v>23443</v>
      </c>
      <c r="L77" s="1138"/>
      <c r="M77" s="1137">
        <f>M76+N76</f>
        <v>26247</v>
      </c>
      <c r="N77" s="1138"/>
      <c r="O77" s="1137">
        <f>O76+P76</f>
        <v>29580</v>
      </c>
      <c r="P77" s="1138"/>
      <c r="Q77" s="1137">
        <f>Q76+R76</f>
        <v>31517</v>
      </c>
      <c r="R77" s="1138"/>
    </row>
    <row r="78" spans="2:18" ht="15.75" thickBot="1" x14ac:dyDescent="0.3">
      <c r="C78" s="1127" t="s">
        <v>310</v>
      </c>
      <c r="D78" s="1131" t="str">
        <f>D65</f>
        <v>CATEG.</v>
      </c>
      <c r="E78" s="1133">
        <v>2004</v>
      </c>
      <c r="F78" s="1134"/>
      <c r="G78" s="1135">
        <v>2005</v>
      </c>
      <c r="H78" s="1136"/>
      <c r="I78" s="1133">
        <v>2006</v>
      </c>
      <c r="J78" s="1134"/>
      <c r="K78" s="1135">
        <v>2007</v>
      </c>
      <c r="L78" s="1136"/>
      <c r="M78" s="1133">
        <v>2008</v>
      </c>
      <c r="N78" s="1134"/>
      <c r="O78" s="1133">
        <v>2009</v>
      </c>
      <c r="P78" s="1134"/>
      <c r="Q78" s="1133">
        <v>2010</v>
      </c>
      <c r="R78" s="1134"/>
    </row>
    <row r="79" spans="2:18" ht="15.75" thickBot="1" x14ac:dyDescent="0.3">
      <c r="C79" s="1128"/>
      <c r="D79" s="1132"/>
      <c r="E79" s="329" t="s">
        <v>294</v>
      </c>
      <c r="F79" s="330" t="s">
        <v>295</v>
      </c>
      <c r="G79" s="331" t="s">
        <v>294</v>
      </c>
      <c r="H79" s="332" t="s">
        <v>295</v>
      </c>
      <c r="I79" s="329" t="s">
        <v>294</v>
      </c>
      <c r="J79" s="330" t="s">
        <v>295</v>
      </c>
      <c r="K79" s="331" t="s">
        <v>294</v>
      </c>
      <c r="L79" s="330" t="s">
        <v>295</v>
      </c>
      <c r="M79" s="333" t="s">
        <v>294</v>
      </c>
      <c r="N79" s="334" t="s">
        <v>295</v>
      </c>
      <c r="O79" s="333" t="s">
        <v>294</v>
      </c>
      <c r="P79" s="334" t="s">
        <v>295</v>
      </c>
      <c r="Q79" s="333" t="s">
        <v>294</v>
      </c>
      <c r="R79" s="334" t="s">
        <v>295</v>
      </c>
    </row>
    <row r="80" spans="2:18" x14ac:dyDescent="0.25">
      <c r="C80" s="1129"/>
      <c r="D80" s="335" t="s">
        <v>296</v>
      </c>
      <c r="E80" s="336">
        <v>186</v>
      </c>
      <c r="F80" s="337">
        <v>32</v>
      </c>
      <c r="G80" s="338">
        <v>225</v>
      </c>
      <c r="H80" s="339">
        <v>41</v>
      </c>
      <c r="I80" s="336">
        <v>258</v>
      </c>
      <c r="J80" s="337">
        <v>62</v>
      </c>
      <c r="K80" s="338">
        <v>302</v>
      </c>
      <c r="L80" s="339">
        <v>80</v>
      </c>
      <c r="M80" s="336">
        <v>354</v>
      </c>
      <c r="N80" s="337">
        <v>97</v>
      </c>
      <c r="O80" s="338">
        <v>402</v>
      </c>
      <c r="P80" s="337">
        <v>115</v>
      </c>
      <c r="Q80" s="338">
        <v>422</v>
      </c>
      <c r="R80" s="337">
        <v>135</v>
      </c>
    </row>
    <row r="81" spans="3:18" x14ac:dyDescent="0.25">
      <c r="C81" s="1129"/>
      <c r="D81" s="340" t="s">
        <v>297</v>
      </c>
      <c r="E81" s="341">
        <v>1671</v>
      </c>
      <c r="F81" s="342">
        <v>307</v>
      </c>
      <c r="G81" s="343">
        <v>2102</v>
      </c>
      <c r="H81" s="344">
        <v>404</v>
      </c>
      <c r="I81" s="341">
        <v>2691</v>
      </c>
      <c r="J81" s="342">
        <v>559</v>
      </c>
      <c r="K81" s="343">
        <v>3196</v>
      </c>
      <c r="L81" s="344">
        <v>731</v>
      </c>
      <c r="M81" s="341">
        <v>3975</v>
      </c>
      <c r="N81" s="342">
        <v>995</v>
      </c>
      <c r="O81" s="343">
        <v>4982</v>
      </c>
      <c r="P81" s="342">
        <v>1407</v>
      </c>
      <c r="Q81" s="343">
        <v>5526</v>
      </c>
      <c r="R81" s="342">
        <v>1711</v>
      </c>
    </row>
    <row r="82" spans="3:18" x14ac:dyDescent="0.25">
      <c r="C82" s="1129"/>
      <c r="D82" s="345" t="s">
        <v>298</v>
      </c>
      <c r="E82" s="346">
        <v>530</v>
      </c>
      <c r="F82" s="347">
        <v>12</v>
      </c>
      <c r="G82" s="348">
        <v>565</v>
      </c>
      <c r="H82" s="349">
        <v>12</v>
      </c>
      <c r="I82" s="346">
        <v>593</v>
      </c>
      <c r="J82" s="347">
        <v>12</v>
      </c>
      <c r="K82" s="348">
        <v>626</v>
      </c>
      <c r="L82" s="349">
        <v>12</v>
      </c>
      <c r="M82" s="346">
        <v>662</v>
      </c>
      <c r="N82" s="347">
        <v>13</v>
      </c>
      <c r="O82" s="348">
        <v>679</v>
      </c>
      <c r="P82" s="347">
        <v>13</v>
      </c>
      <c r="Q82" s="348">
        <v>685</v>
      </c>
      <c r="R82" s="347">
        <v>15</v>
      </c>
    </row>
    <row r="83" spans="3:18" x14ac:dyDescent="0.25">
      <c r="C83" s="1129"/>
      <c r="D83" s="340" t="s">
        <v>299</v>
      </c>
      <c r="E83" s="341">
        <v>246</v>
      </c>
      <c r="F83" s="342">
        <v>2</v>
      </c>
      <c r="G83" s="343">
        <v>264</v>
      </c>
      <c r="H83" s="344">
        <v>2</v>
      </c>
      <c r="I83" s="341">
        <v>280</v>
      </c>
      <c r="J83" s="342">
        <v>2</v>
      </c>
      <c r="K83" s="343">
        <v>303</v>
      </c>
      <c r="L83" s="344">
        <v>2</v>
      </c>
      <c r="M83" s="341">
        <v>326</v>
      </c>
      <c r="N83" s="342">
        <v>4</v>
      </c>
      <c r="O83" s="343">
        <v>345</v>
      </c>
      <c r="P83" s="342">
        <v>4</v>
      </c>
      <c r="Q83" s="343">
        <v>361</v>
      </c>
      <c r="R83" s="342">
        <v>4</v>
      </c>
    </row>
    <row r="84" spans="3:18" x14ac:dyDescent="0.25">
      <c r="C84" s="1129"/>
      <c r="D84" s="345" t="s">
        <v>300</v>
      </c>
      <c r="E84" s="346">
        <v>104</v>
      </c>
      <c r="F84" s="347">
        <v>0</v>
      </c>
      <c r="G84" s="348">
        <v>111</v>
      </c>
      <c r="H84" s="349">
        <v>0</v>
      </c>
      <c r="I84" s="346">
        <v>111</v>
      </c>
      <c r="J84" s="347">
        <v>0</v>
      </c>
      <c r="K84" s="348">
        <v>119</v>
      </c>
      <c r="L84" s="349">
        <v>0</v>
      </c>
      <c r="M84" s="346">
        <v>126</v>
      </c>
      <c r="N84" s="347">
        <v>0</v>
      </c>
      <c r="O84" s="348">
        <v>131</v>
      </c>
      <c r="P84" s="347">
        <v>0</v>
      </c>
      <c r="Q84" s="348">
        <v>134</v>
      </c>
      <c r="R84" s="347">
        <v>0</v>
      </c>
    </row>
    <row r="85" spans="3:18" x14ac:dyDescent="0.25">
      <c r="C85" s="1129"/>
      <c r="D85" s="340" t="s">
        <v>301</v>
      </c>
      <c r="E85" s="341">
        <v>104</v>
      </c>
      <c r="F85" s="342">
        <v>50</v>
      </c>
      <c r="G85" s="343">
        <v>134</v>
      </c>
      <c r="H85" s="344">
        <v>73</v>
      </c>
      <c r="I85" s="341">
        <v>157</v>
      </c>
      <c r="J85" s="342">
        <v>92</v>
      </c>
      <c r="K85" s="343">
        <v>174</v>
      </c>
      <c r="L85" s="344">
        <v>113</v>
      </c>
      <c r="M85" s="341">
        <v>203</v>
      </c>
      <c r="N85" s="342">
        <v>137</v>
      </c>
      <c r="O85" s="343">
        <v>235</v>
      </c>
      <c r="P85" s="342">
        <v>178</v>
      </c>
      <c r="Q85" s="343">
        <v>260</v>
      </c>
      <c r="R85" s="342">
        <v>205</v>
      </c>
    </row>
    <row r="86" spans="3:18" x14ac:dyDescent="0.25">
      <c r="C86" s="1129"/>
      <c r="D86" s="345" t="s">
        <v>302</v>
      </c>
      <c r="E86" s="346">
        <v>111</v>
      </c>
      <c r="F86" s="347">
        <v>0</v>
      </c>
      <c r="G86" s="348">
        <v>134</v>
      </c>
      <c r="H86" s="349">
        <v>0</v>
      </c>
      <c r="I86" s="346">
        <v>142</v>
      </c>
      <c r="J86" s="347">
        <v>0</v>
      </c>
      <c r="K86" s="348">
        <v>153</v>
      </c>
      <c r="L86" s="349">
        <v>0</v>
      </c>
      <c r="M86" s="346">
        <v>171</v>
      </c>
      <c r="N86" s="347">
        <v>0</v>
      </c>
      <c r="O86" s="348">
        <v>187</v>
      </c>
      <c r="P86" s="347">
        <v>1</v>
      </c>
      <c r="Q86" s="348">
        <v>203</v>
      </c>
      <c r="R86" s="347">
        <v>1</v>
      </c>
    </row>
    <row r="87" spans="3:18" x14ac:dyDescent="0.25">
      <c r="C87" s="1129"/>
      <c r="D87" s="340" t="s">
        <v>303</v>
      </c>
      <c r="E87" s="341">
        <v>85</v>
      </c>
      <c r="F87" s="342">
        <v>1</v>
      </c>
      <c r="G87" s="343">
        <v>94</v>
      </c>
      <c r="H87" s="344">
        <v>2</v>
      </c>
      <c r="I87" s="341">
        <v>99</v>
      </c>
      <c r="J87" s="342">
        <v>2</v>
      </c>
      <c r="K87" s="343">
        <v>111</v>
      </c>
      <c r="L87" s="344">
        <v>3</v>
      </c>
      <c r="M87" s="341">
        <v>126</v>
      </c>
      <c r="N87" s="342">
        <v>3</v>
      </c>
      <c r="O87" s="343">
        <v>134</v>
      </c>
      <c r="P87" s="342">
        <v>3</v>
      </c>
      <c r="Q87" s="343">
        <v>149</v>
      </c>
      <c r="R87" s="342">
        <v>0</v>
      </c>
    </row>
    <row r="88" spans="3:18" x14ac:dyDescent="0.25">
      <c r="C88" s="1129"/>
      <c r="D88" s="345" t="s">
        <v>304</v>
      </c>
      <c r="E88" s="350">
        <v>23</v>
      </c>
      <c r="F88" s="351">
        <v>0</v>
      </c>
      <c r="G88" s="352">
        <v>26</v>
      </c>
      <c r="H88" s="353">
        <v>0</v>
      </c>
      <c r="I88" s="350">
        <v>31</v>
      </c>
      <c r="J88" s="351">
        <v>0</v>
      </c>
      <c r="K88" s="352">
        <v>33</v>
      </c>
      <c r="L88" s="353">
        <v>0</v>
      </c>
      <c r="M88" s="350">
        <v>36</v>
      </c>
      <c r="N88" s="351">
        <v>0</v>
      </c>
      <c r="O88" s="352">
        <v>39</v>
      </c>
      <c r="P88" s="351">
        <v>0</v>
      </c>
      <c r="Q88" s="352">
        <v>38</v>
      </c>
      <c r="R88" s="351">
        <v>3</v>
      </c>
    </row>
    <row r="89" spans="3:18" ht="15.75" thickBot="1" x14ac:dyDescent="0.3">
      <c r="C89" s="1129"/>
      <c r="D89" s="354" t="s">
        <v>10</v>
      </c>
      <c r="E89" s="355">
        <f t="shared" ref="E89:P89" si="5">SUM(E80:E88)</f>
        <v>3060</v>
      </c>
      <c r="F89" s="356">
        <f t="shared" si="5"/>
        <v>404</v>
      </c>
      <c r="G89" s="357">
        <f t="shared" si="5"/>
        <v>3655</v>
      </c>
      <c r="H89" s="358">
        <f t="shared" si="5"/>
        <v>534</v>
      </c>
      <c r="I89" s="355">
        <f t="shared" si="5"/>
        <v>4362</v>
      </c>
      <c r="J89" s="356">
        <f t="shared" si="5"/>
        <v>729</v>
      </c>
      <c r="K89" s="357">
        <f t="shared" si="5"/>
        <v>5017</v>
      </c>
      <c r="L89" s="358">
        <f t="shared" si="5"/>
        <v>941</v>
      </c>
      <c r="M89" s="355">
        <f t="shared" si="5"/>
        <v>5979</v>
      </c>
      <c r="N89" s="356">
        <f t="shared" si="5"/>
        <v>1249</v>
      </c>
      <c r="O89" s="357">
        <f t="shared" si="5"/>
        <v>7134</v>
      </c>
      <c r="P89" s="356">
        <f t="shared" si="5"/>
        <v>1721</v>
      </c>
      <c r="Q89" s="357">
        <f>SUM(Q80:Q88)</f>
        <v>7778</v>
      </c>
      <c r="R89" s="356">
        <f>SUM(R80:R88)</f>
        <v>2074</v>
      </c>
    </row>
    <row r="90" spans="3:18" ht="30.75" thickBot="1" x14ac:dyDescent="0.3">
      <c r="C90" s="1130"/>
      <c r="D90" s="359" t="s">
        <v>305</v>
      </c>
      <c r="E90" s="1137">
        <f>E89+F89</f>
        <v>3464</v>
      </c>
      <c r="F90" s="1138"/>
      <c r="G90" s="1137">
        <f>G89+H89</f>
        <v>4189</v>
      </c>
      <c r="H90" s="1138"/>
      <c r="I90" s="1137">
        <f>I89+J89</f>
        <v>5091</v>
      </c>
      <c r="J90" s="1138"/>
      <c r="K90" s="1137">
        <f>K89+L89</f>
        <v>5958</v>
      </c>
      <c r="L90" s="1138"/>
      <c r="M90" s="1137">
        <f>M89+N89</f>
        <v>7228</v>
      </c>
      <c r="N90" s="1138"/>
      <c r="O90" s="1137">
        <f>O89+P89</f>
        <v>8855</v>
      </c>
      <c r="P90" s="1138"/>
      <c r="Q90" s="1137">
        <f>Q89+R89</f>
        <v>9852</v>
      </c>
      <c r="R90" s="1138"/>
    </row>
    <row r="91" spans="3:18" ht="15.75" thickBot="1" x14ac:dyDescent="0.3">
      <c r="C91" s="1127" t="s">
        <v>311</v>
      </c>
      <c r="D91" s="1131" t="str">
        <f>D78</f>
        <v>CATEG.</v>
      </c>
      <c r="E91" s="1133">
        <v>2004</v>
      </c>
      <c r="F91" s="1134"/>
      <c r="G91" s="1135">
        <v>2005</v>
      </c>
      <c r="H91" s="1136"/>
      <c r="I91" s="1133">
        <v>2006</v>
      </c>
      <c r="J91" s="1134"/>
      <c r="K91" s="1135">
        <v>2007</v>
      </c>
      <c r="L91" s="1136"/>
      <c r="M91" s="1133">
        <v>2008</v>
      </c>
      <c r="N91" s="1134"/>
      <c r="O91" s="1133">
        <v>2009</v>
      </c>
      <c r="P91" s="1134"/>
      <c r="Q91" s="1133">
        <v>2010</v>
      </c>
      <c r="R91" s="1134"/>
    </row>
    <row r="92" spans="3:18" ht="15.75" thickBot="1" x14ac:dyDescent="0.3">
      <c r="C92" s="1128"/>
      <c r="D92" s="1132"/>
      <c r="E92" s="329" t="s">
        <v>294</v>
      </c>
      <c r="F92" s="330" t="s">
        <v>295</v>
      </c>
      <c r="G92" s="331" t="s">
        <v>294</v>
      </c>
      <c r="H92" s="332" t="s">
        <v>295</v>
      </c>
      <c r="I92" s="329" t="s">
        <v>294</v>
      </c>
      <c r="J92" s="330" t="s">
        <v>295</v>
      </c>
      <c r="K92" s="331" t="s">
        <v>294</v>
      </c>
      <c r="L92" s="330" t="s">
        <v>295</v>
      </c>
      <c r="M92" s="333" t="s">
        <v>294</v>
      </c>
      <c r="N92" s="334" t="s">
        <v>295</v>
      </c>
      <c r="O92" s="333" t="s">
        <v>294</v>
      </c>
      <c r="P92" s="334" t="s">
        <v>295</v>
      </c>
      <c r="Q92" s="333" t="s">
        <v>294</v>
      </c>
      <c r="R92" s="334" t="s">
        <v>295</v>
      </c>
    </row>
    <row r="93" spans="3:18" x14ac:dyDescent="0.25">
      <c r="C93" s="1129"/>
      <c r="D93" s="335" t="s">
        <v>296</v>
      </c>
      <c r="E93" s="336">
        <v>70</v>
      </c>
      <c r="F93" s="337">
        <v>9</v>
      </c>
      <c r="G93" s="338">
        <v>75</v>
      </c>
      <c r="H93" s="339">
        <v>10</v>
      </c>
      <c r="I93" s="336">
        <v>81</v>
      </c>
      <c r="J93" s="337">
        <v>14</v>
      </c>
      <c r="K93" s="338">
        <v>87</v>
      </c>
      <c r="L93" s="339">
        <v>19</v>
      </c>
      <c r="M93" s="336">
        <v>91</v>
      </c>
      <c r="N93" s="337">
        <v>20</v>
      </c>
      <c r="O93" s="338">
        <v>99</v>
      </c>
      <c r="P93" s="337">
        <v>30</v>
      </c>
      <c r="Q93" s="338">
        <v>109</v>
      </c>
      <c r="R93" s="337">
        <v>42</v>
      </c>
    </row>
    <row r="94" spans="3:18" x14ac:dyDescent="0.25">
      <c r="C94" s="1129"/>
      <c r="D94" s="340" t="s">
        <v>297</v>
      </c>
      <c r="E94" s="341">
        <v>533</v>
      </c>
      <c r="F94" s="342">
        <v>87</v>
      </c>
      <c r="G94" s="343">
        <v>582</v>
      </c>
      <c r="H94" s="344">
        <v>106</v>
      </c>
      <c r="I94" s="341">
        <v>642</v>
      </c>
      <c r="J94" s="342">
        <v>123</v>
      </c>
      <c r="K94" s="343">
        <v>714</v>
      </c>
      <c r="L94" s="344">
        <v>144</v>
      </c>
      <c r="M94" s="341">
        <v>806</v>
      </c>
      <c r="N94" s="342">
        <v>173</v>
      </c>
      <c r="O94" s="343">
        <v>876</v>
      </c>
      <c r="P94" s="342">
        <v>213</v>
      </c>
      <c r="Q94" s="343">
        <v>935</v>
      </c>
      <c r="R94" s="342">
        <v>227</v>
      </c>
    </row>
    <row r="95" spans="3:18" x14ac:dyDescent="0.25">
      <c r="C95" s="1129"/>
      <c r="D95" s="345" t="s">
        <v>298</v>
      </c>
      <c r="E95" s="346">
        <v>75</v>
      </c>
      <c r="F95" s="347">
        <v>0</v>
      </c>
      <c r="G95" s="348">
        <v>78</v>
      </c>
      <c r="H95" s="349">
        <v>0</v>
      </c>
      <c r="I95" s="346">
        <v>82</v>
      </c>
      <c r="J95" s="347">
        <v>0</v>
      </c>
      <c r="K95" s="348">
        <v>82</v>
      </c>
      <c r="L95" s="349">
        <v>0</v>
      </c>
      <c r="M95" s="346">
        <v>85</v>
      </c>
      <c r="N95" s="347">
        <v>0</v>
      </c>
      <c r="O95" s="348">
        <v>89</v>
      </c>
      <c r="P95" s="347">
        <v>0</v>
      </c>
      <c r="Q95" s="348">
        <v>90</v>
      </c>
      <c r="R95" s="347">
        <v>0</v>
      </c>
    </row>
    <row r="96" spans="3:18" x14ac:dyDescent="0.25">
      <c r="C96" s="1129"/>
      <c r="D96" s="340" t="s">
        <v>299</v>
      </c>
      <c r="E96" s="341">
        <v>58</v>
      </c>
      <c r="F96" s="342">
        <v>1</v>
      </c>
      <c r="G96" s="343">
        <v>59</v>
      </c>
      <c r="H96" s="344">
        <v>2</v>
      </c>
      <c r="I96" s="341">
        <v>59</v>
      </c>
      <c r="J96" s="342">
        <v>2</v>
      </c>
      <c r="K96" s="343">
        <v>60</v>
      </c>
      <c r="L96" s="344">
        <v>2</v>
      </c>
      <c r="M96" s="341">
        <v>60</v>
      </c>
      <c r="N96" s="342">
        <v>2</v>
      </c>
      <c r="O96" s="343">
        <v>61</v>
      </c>
      <c r="P96" s="342">
        <v>2</v>
      </c>
      <c r="Q96" s="343">
        <v>64</v>
      </c>
      <c r="R96" s="342">
        <v>2</v>
      </c>
    </row>
    <row r="97" spans="3:18" x14ac:dyDescent="0.25">
      <c r="C97" s="1129"/>
      <c r="D97" s="345" t="s">
        <v>300</v>
      </c>
      <c r="E97" s="346">
        <v>25</v>
      </c>
      <c r="F97" s="347">
        <v>0</v>
      </c>
      <c r="G97" s="348">
        <v>27</v>
      </c>
      <c r="H97" s="349">
        <v>0</v>
      </c>
      <c r="I97" s="346">
        <v>28</v>
      </c>
      <c r="J97" s="347">
        <v>0</v>
      </c>
      <c r="K97" s="348">
        <v>28</v>
      </c>
      <c r="L97" s="349">
        <v>0</v>
      </c>
      <c r="M97" s="346">
        <v>28</v>
      </c>
      <c r="N97" s="347">
        <v>0</v>
      </c>
      <c r="O97" s="348">
        <v>28</v>
      </c>
      <c r="P97" s="347">
        <v>0</v>
      </c>
      <c r="Q97" s="348">
        <v>29</v>
      </c>
      <c r="R97" s="347">
        <v>0</v>
      </c>
    </row>
    <row r="98" spans="3:18" x14ac:dyDescent="0.25">
      <c r="C98" s="1129"/>
      <c r="D98" s="340" t="s">
        <v>301</v>
      </c>
      <c r="E98" s="341">
        <v>38</v>
      </c>
      <c r="F98" s="342">
        <v>19</v>
      </c>
      <c r="G98" s="343">
        <v>43</v>
      </c>
      <c r="H98" s="344">
        <v>22</v>
      </c>
      <c r="I98" s="341">
        <v>50</v>
      </c>
      <c r="J98" s="342">
        <v>28</v>
      </c>
      <c r="K98" s="343">
        <v>55</v>
      </c>
      <c r="L98" s="344">
        <v>33</v>
      </c>
      <c r="M98" s="341">
        <v>58</v>
      </c>
      <c r="N98" s="342">
        <v>38</v>
      </c>
      <c r="O98" s="343">
        <v>64</v>
      </c>
      <c r="P98" s="342">
        <v>42</v>
      </c>
      <c r="Q98" s="343">
        <v>66</v>
      </c>
      <c r="R98" s="342">
        <v>44</v>
      </c>
    </row>
    <row r="99" spans="3:18" x14ac:dyDescent="0.25">
      <c r="C99" s="1129"/>
      <c r="D99" s="345" t="s">
        <v>302</v>
      </c>
      <c r="E99" s="346">
        <v>42</v>
      </c>
      <c r="F99" s="347">
        <v>0</v>
      </c>
      <c r="G99" s="348">
        <v>43</v>
      </c>
      <c r="H99" s="349">
        <v>0</v>
      </c>
      <c r="I99" s="346">
        <v>43</v>
      </c>
      <c r="J99" s="347">
        <v>0</v>
      </c>
      <c r="K99" s="348">
        <v>45</v>
      </c>
      <c r="L99" s="349">
        <v>0</v>
      </c>
      <c r="M99" s="346">
        <v>50</v>
      </c>
      <c r="N99" s="347">
        <v>0</v>
      </c>
      <c r="O99" s="348">
        <v>50</v>
      </c>
      <c r="P99" s="347">
        <v>0</v>
      </c>
      <c r="Q99" s="348">
        <v>49</v>
      </c>
      <c r="R99" s="347">
        <v>0</v>
      </c>
    </row>
    <row r="100" spans="3:18" x14ac:dyDescent="0.25">
      <c r="C100" s="1129"/>
      <c r="D100" s="340" t="s">
        <v>303</v>
      </c>
      <c r="E100" s="341">
        <v>19</v>
      </c>
      <c r="F100" s="342">
        <v>0</v>
      </c>
      <c r="G100" s="343">
        <v>22</v>
      </c>
      <c r="H100" s="344">
        <v>0</v>
      </c>
      <c r="I100" s="341">
        <v>23</v>
      </c>
      <c r="J100" s="342">
        <v>0</v>
      </c>
      <c r="K100" s="343">
        <v>23</v>
      </c>
      <c r="L100" s="344">
        <v>0</v>
      </c>
      <c r="M100" s="341">
        <v>23</v>
      </c>
      <c r="N100" s="342">
        <v>0</v>
      </c>
      <c r="O100" s="343">
        <v>25</v>
      </c>
      <c r="P100" s="342">
        <v>1</v>
      </c>
      <c r="Q100" s="343">
        <v>27</v>
      </c>
      <c r="R100" s="342">
        <v>1</v>
      </c>
    </row>
    <row r="101" spans="3:18" x14ac:dyDescent="0.25">
      <c r="C101" s="1129"/>
      <c r="D101" s="345" t="s">
        <v>304</v>
      </c>
      <c r="E101" s="350">
        <v>14</v>
      </c>
      <c r="F101" s="351">
        <v>0</v>
      </c>
      <c r="G101" s="352">
        <v>15</v>
      </c>
      <c r="H101" s="353">
        <v>0</v>
      </c>
      <c r="I101" s="350">
        <v>15</v>
      </c>
      <c r="J101" s="351">
        <v>0</v>
      </c>
      <c r="K101" s="352">
        <v>15</v>
      </c>
      <c r="L101" s="353">
        <v>0</v>
      </c>
      <c r="M101" s="350">
        <v>15</v>
      </c>
      <c r="N101" s="351">
        <v>0</v>
      </c>
      <c r="O101" s="352">
        <v>15</v>
      </c>
      <c r="P101" s="351">
        <v>0</v>
      </c>
      <c r="Q101" s="352">
        <v>16</v>
      </c>
      <c r="R101" s="351">
        <v>0</v>
      </c>
    </row>
    <row r="102" spans="3:18" ht="15.75" thickBot="1" x14ac:dyDescent="0.3">
      <c r="C102" s="1129"/>
      <c r="D102" s="354" t="s">
        <v>10</v>
      </c>
      <c r="E102" s="355">
        <f t="shared" ref="E102:P102" si="6">SUM(E93:E101)</f>
        <v>874</v>
      </c>
      <c r="F102" s="356">
        <f t="shared" si="6"/>
        <v>116</v>
      </c>
      <c r="G102" s="357">
        <f t="shared" si="6"/>
        <v>944</v>
      </c>
      <c r="H102" s="358">
        <f t="shared" si="6"/>
        <v>140</v>
      </c>
      <c r="I102" s="355">
        <f t="shared" si="6"/>
        <v>1023</v>
      </c>
      <c r="J102" s="356">
        <f t="shared" si="6"/>
        <v>167</v>
      </c>
      <c r="K102" s="357">
        <f t="shared" si="6"/>
        <v>1109</v>
      </c>
      <c r="L102" s="358">
        <f t="shared" si="6"/>
        <v>198</v>
      </c>
      <c r="M102" s="355">
        <f t="shared" si="6"/>
        <v>1216</v>
      </c>
      <c r="N102" s="356">
        <f t="shared" si="6"/>
        <v>233</v>
      </c>
      <c r="O102" s="357">
        <f t="shared" si="6"/>
        <v>1307</v>
      </c>
      <c r="P102" s="356">
        <f t="shared" si="6"/>
        <v>288</v>
      </c>
      <c r="Q102" s="357">
        <f>SUM(Q93:Q101)</f>
        <v>1385</v>
      </c>
      <c r="R102" s="356">
        <f>SUM(R93:R101)</f>
        <v>316</v>
      </c>
    </row>
    <row r="103" spans="3:18" ht="30.75" thickBot="1" x14ac:dyDescent="0.3">
      <c r="C103" s="1130"/>
      <c r="D103" s="359" t="s">
        <v>305</v>
      </c>
      <c r="E103" s="1137">
        <f>E102+F102</f>
        <v>990</v>
      </c>
      <c r="F103" s="1138"/>
      <c r="G103" s="1137">
        <f>G102+H102</f>
        <v>1084</v>
      </c>
      <c r="H103" s="1138"/>
      <c r="I103" s="1137">
        <f>I102+J102</f>
        <v>1190</v>
      </c>
      <c r="J103" s="1138"/>
      <c r="K103" s="1137">
        <f>K102+L102</f>
        <v>1307</v>
      </c>
      <c r="L103" s="1138"/>
      <c r="M103" s="1137">
        <f>M102+N102</f>
        <v>1449</v>
      </c>
      <c r="N103" s="1138"/>
      <c r="O103" s="1137">
        <f>O102+P102</f>
        <v>1595</v>
      </c>
      <c r="P103" s="1138"/>
      <c r="Q103" s="1137">
        <f>Q102+R102</f>
        <v>1701</v>
      </c>
      <c r="R103" s="1138"/>
    </row>
    <row r="104" spans="3:18" ht="15.75" thickBot="1" x14ac:dyDescent="0.3">
      <c r="C104" s="1127" t="s">
        <v>312</v>
      </c>
      <c r="D104" s="1131" t="str">
        <f>D91</f>
        <v>CATEG.</v>
      </c>
      <c r="E104" s="1133">
        <v>2004</v>
      </c>
      <c r="F104" s="1134"/>
      <c r="G104" s="1135">
        <v>2005</v>
      </c>
      <c r="H104" s="1136"/>
      <c r="I104" s="1133">
        <v>2006</v>
      </c>
      <c r="J104" s="1134"/>
      <c r="K104" s="1135">
        <v>2007</v>
      </c>
      <c r="L104" s="1136"/>
      <c r="M104" s="1133">
        <v>2008</v>
      </c>
      <c r="N104" s="1134"/>
      <c r="O104" s="1133">
        <v>2009</v>
      </c>
      <c r="P104" s="1134"/>
      <c r="Q104" s="1133">
        <v>2010</v>
      </c>
      <c r="R104" s="1134"/>
    </row>
    <row r="105" spans="3:18" ht="15.75" thickBot="1" x14ac:dyDescent="0.3">
      <c r="C105" s="1128"/>
      <c r="D105" s="1132"/>
      <c r="E105" s="329" t="s">
        <v>294</v>
      </c>
      <c r="F105" s="330" t="s">
        <v>295</v>
      </c>
      <c r="G105" s="331" t="s">
        <v>294</v>
      </c>
      <c r="H105" s="332" t="s">
        <v>295</v>
      </c>
      <c r="I105" s="329" t="s">
        <v>294</v>
      </c>
      <c r="J105" s="330" t="s">
        <v>295</v>
      </c>
      <c r="K105" s="331" t="s">
        <v>294</v>
      </c>
      <c r="L105" s="330" t="s">
        <v>295</v>
      </c>
      <c r="M105" s="333" t="s">
        <v>294</v>
      </c>
      <c r="N105" s="334" t="s">
        <v>295</v>
      </c>
      <c r="O105" s="333" t="s">
        <v>294</v>
      </c>
      <c r="P105" s="334" t="s">
        <v>295</v>
      </c>
      <c r="Q105" s="333" t="s">
        <v>294</v>
      </c>
      <c r="R105" s="334" t="s">
        <v>295</v>
      </c>
    </row>
    <row r="106" spans="3:18" x14ac:dyDescent="0.25">
      <c r="C106" s="1129"/>
      <c r="D106" s="335" t="s">
        <v>296</v>
      </c>
      <c r="E106" s="336">
        <v>12</v>
      </c>
      <c r="F106" s="337">
        <v>3</v>
      </c>
      <c r="G106" s="338">
        <v>14</v>
      </c>
      <c r="H106" s="339">
        <v>3</v>
      </c>
      <c r="I106" s="336">
        <v>14</v>
      </c>
      <c r="J106" s="337">
        <v>3</v>
      </c>
      <c r="K106" s="338">
        <v>19</v>
      </c>
      <c r="L106" s="339">
        <v>7</v>
      </c>
      <c r="M106" s="336">
        <v>21</v>
      </c>
      <c r="N106" s="337">
        <v>7</v>
      </c>
      <c r="O106" s="338">
        <v>30</v>
      </c>
      <c r="P106" s="337">
        <v>12</v>
      </c>
      <c r="Q106" s="338">
        <v>31</v>
      </c>
      <c r="R106" s="337">
        <v>11</v>
      </c>
    </row>
    <row r="107" spans="3:18" x14ac:dyDescent="0.25">
      <c r="C107" s="1129"/>
      <c r="D107" s="340" t="s">
        <v>297</v>
      </c>
      <c r="E107" s="341">
        <v>150</v>
      </c>
      <c r="F107" s="342">
        <v>24</v>
      </c>
      <c r="G107" s="343">
        <v>187</v>
      </c>
      <c r="H107" s="344">
        <v>33</v>
      </c>
      <c r="I107" s="341">
        <v>291</v>
      </c>
      <c r="J107" s="342">
        <v>60</v>
      </c>
      <c r="K107" s="343">
        <v>374</v>
      </c>
      <c r="L107" s="344">
        <v>76</v>
      </c>
      <c r="M107" s="341">
        <v>457</v>
      </c>
      <c r="N107" s="342">
        <v>108</v>
      </c>
      <c r="O107" s="343">
        <v>554</v>
      </c>
      <c r="P107" s="342">
        <v>152</v>
      </c>
      <c r="Q107" s="343">
        <v>591</v>
      </c>
      <c r="R107" s="342">
        <v>183</v>
      </c>
    </row>
    <row r="108" spans="3:18" x14ac:dyDescent="0.25">
      <c r="C108" s="1129"/>
      <c r="D108" s="345" t="s">
        <v>298</v>
      </c>
      <c r="E108" s="346">
        <v>40</v>
      </c>
      <c r="F108" s="347">
        <v>3</v>
      </c>
      <c r="G108" s="348">
        <v>44</v>
      </c>
      <c r="H108" s="349">
        <v>3</v>
      </c>
      <c r="I108" s="346">
        <v>45</v>
      </c>
      <c r="J108" s="347">
        <v>3</v>
      </c>
      <c r="K108" s="348">
        <v>48</v>
      </c>
      <c r="L108" s="349">
        <v>4</v>
      </c>
      <c r="M108" s="346">
        <v>49</v>
      </c>
      <c r="N108" s="347">
        <v>4</v>
      </c>
      <c r="O108" s="348">
        <v>51</v>
      </c>
      <c r="P108" s="347">
        <v>4</v>
      </c>
      <c r="Q108" s="348">
        <v>53</v>
      </c>
      <c r="R108" s="347">
        <v>4</v>
      </c>
    </row>
    <row r="109" spans="3:18" x14ac:dyDescent="0.25">
      <c r="C109" s="1129"/>
      <c r="D109" s="340" t="s">
        <v>299</v>
      </c>
      <c r="E109" s="341">
        <v>21</v>
      </c>
      <c r="F109" s="342">
        <v>1</v>
      </c>
      <c r="G109" s="343">
        <v>22</v>
      </c>
      <c r="H109" s="344">
        <v>1</v>
      </c>
      <c r="I109" s="341">
        <v>25</v>
      </c>
      <c r="J109" s="342">
        <v>1</v>
      </c>
      <c r="K109" s="343">
        <v>26</v>
      </c>
      <c r="L109" s="344">
        <v>1</v>
      </c>
      <c r="M109" s="341">
        <v>28</v>
      </c>
      <c r="N109" s="342">
        <v>1</v>
      </c>
      <c r="O109" s="343">
        <v>29</v>
      </c>
      <c r="P109" s="342">
        <v>1</v>
      </c>
      <c r="Q109" s="343">
        <v>33</v>
      </c>
      <c r="R109" s="342">
        <v>1</v>
      </c>
    </row>
    <row r="110" spans="3:18" x14ac:dyDescent="0.25">
      <c r="C110" s="1129"/>
      <c r="D110" s="345" t="s">
        <v>300</v>
      </c>
      <c r="E110" s="346">
        <v>9</v>
      </c>
      <c r="F110" s="347">
        <v>0</v>
      </c>
      <c r="G110" s="348">
        <v>9</v>
      </c>
      <c r="H110" s="349">
        <v>0</v>
      </c>
      <c r="I110" s="346">
        <v>9</v>
      </c>
      <c r="J110" s="347">
        <v>0</v>
      </c>
      <c r="K110" s="348">
        <v>9</v>
      </c>
      <c r="L110" s="349">
        <v>0</v>
      </c>
      <c r="M110" s="346">
        <v>9</v>
      </c>
      <c r="N110" s="347">
        <v>0</v>
      </c>
      <c r="O110" s="348">
        <v>9</v>
      </c>
      <c r="P110" s="347">
        <v>0</v>
      </c>
      <c r="Q110" s="348">
        <v>9</v>
      </c>
      <c r="R110" s="347">
        <v>0</v>
      </c>
    </row>
    <row r="111" spans="3:18" x14ac:dyDescent="0.25">
      <c r="C111" s="1129"/>
      <c r="D111" s="340" t="s">
        <v>301</v>
      </c>
      <c r="E111" s="341">
        <v>16</v>
      </c>
      <c r="F111" s="342">
        <v>9</v>
      </c>
      <c r="G111" s="343">
        <v>17</v>
      </c>
      <c r="H111" s="344">
        <v>12</v>
      </c>
      <c r="I111" s="341">
        <v>23</v>
      </c>
      <c r="J111" s="342">
        <v>18</v>
      </c>
      <c r="K111" s="343">
        <v>27</v>
      </c>
      <c r="L111" s="344">
        <v>30</v>
      </c>
      <c r="M111" s="341">
        <v>28</v>
      </c>
      <c r="N111" s="342">
        <v>36</v>
      </c>
      <c r="O111" s="343">
        <v>32</v>
      </c>
      <c r="P111" s="342">
        <v>42</v>
      </c>
      <c r="Q111" s="343">
        <v>34</v>
      </c>
      <c r="R111" s="342">
        <v>48</v>
      </c>
    </row>
    <row r="112" spans="3:18" x14ac:dyDescent="0.25">
      <c r="C112" s="1129"/>
      <c r="D112" s="345" t="s">
        <v>302</v>
      </c>
      <c r="E112" s="346">
        <v>31</v>
      </c>
      <c r="F112" s="347">
        <v>0</v>
      </c>
      <c r="G112" s="348">
        <v>33</v>
      </c>
      <c r="H112" s="349">
        <v>0</v>
      </c>
      <c r="I112" s="346">
        <v>35</v>
      </c>
      <c r="J112" s="347">
        <v>0</v>
      </c>
      <c r="K112" s="348">
        <v>36</v>
      </c>
      <c r="L112" s="349">
        <v>0</v>
      </c>
      <c r="M112" s="346">
        <v>38</v>
      </c>
      <c r="N112" s="347">
        <v>0</v>
      </c>
      <c r="O112" s="348">
        <v>40</v>
      </c>
      <c r="P112" s="347">
        <v>0</v>
      </c>
      <c r="Q112" s="348">
        <v>49</v>
      </c>
      <c r="R112" s="347">
        <v>0</v>
      </c>
    </row>
    <row r="113" spans="3:18" x14ac:dyDescent="0.25">
      <c r="C113" s="1129"/>
      <c r="D113" s="340" t="s">
        <v>303</v>
      </c>
      <c r="E113" s="341">
        <v>16</v>
      </c>
      <c r="F113" s="342">
        <v>0</v>
      </c>
      <c r="G113" s="343">
        <v>16</v>
      </c>
      <c r="H113" s="344">
        <v>0</v>
      </c>
      <c r="I113" s="341">
        <v>16</v>
      </c>
      <c r="J113" s="342">
        <v>0</v>
      </c>
      <c r="K113" s="343">
        <v>18</v>
      </c>
      <c r="L113" s="344">
        <v>0</v>
      </c>
      <c r="M113" s="341">
        <v>19</v>
      </c>
      <c r="N113" s="342">
        <v>0</v>
      </c>
      <c r="O113" s="343">
        <v>20</v>
      </c>
      <c r="P113" s="342">
        <v>0</v>
      </c>
      <c r="Q113" s="343">
        <v>20</v>
      </c>
      <c r="R113" s="342">
        <v>0</v>
      </c>
    </row>
    <row r="114" spans="3:18" x14ac:dyDescent="0.25">
      <c r="C114" s="1129"/>
      <c r="D114" s="345" t="s">
        <v>304</v>
      </c>
      <c r="E114" s="350">
        <v>5</v>
      </c>
      <c r="F114" s="351">
        <v>0</v>
      </c>
      <c r="G114" s="352">
        <v>5</v>
      </c>
      <c r="H114" s="353">
        <v>0</v>
      </c>
      <c r="I114" s="350">
        <v>5</v>
      </c>
      <c r="J114" s="351">
        <v>0</v>
      </c>
      <c r="K114" s="352">
        <v>5</v>
      </c>
      <c r="L114" s="353">
        <v>0</v>
      </c>
      <c r="M114" s="350">
        <v>5</v>
      </c>
      <c r="N114" s="351">
        <v>0</v>
      </c>
      <c r="O114" s="352">
        <v>5</v>
      </c>
      <c r="P114" s="351">
        <v>0</v>
      </c>
      <c r="Q114" s="352">
        <v>5</v>
      </c>
      <c r="R114" s="351">
        <v>0</v>
      </c>
    </row>
    <row r="115" spans="3:18" ht="15.75" thickBot="1" x14ac:dyDescent="0.3">
      <c r="C115" s="1129"/>
      <c r="D115" s="354" t="s">
        <v>10</v>
      </c>
      <c r="E115" s="355">
        <f t="shared" ref="E115:P115" si="7">SUM(E106:E114)</f>
        <v>300</v>
      </c>
      <c r="F115" s="356">
        <f t="shared" si="7"/>
        <v>40</v>
      </c>
      <c r="G115" s="357">
        <f t="shared" si="7"/>
        <v>347</v>
      </c>
      <c r="H115" s="358">
        <f t="shared" si="7"/>
        <v>52</v>
      </c>
      <c r="I115" s="355">
        <f t="shared" si="7"/>
        <v>463</v>
      </c>
      <c r="J115" s="356">
        <f t="shared" si="7"/>
        <v>85</v>
      </c>
      <c r="K115" s="357">
        <f t="shared" si="7"/>
        <v>562</v>
      </c>
      <c r="L115" s="358">
        <f t="shared" si="7"/>
        <v>118</v>
      </c>
      <c r="M115" s="355">
        <f t="shared" si="7"/>
        <v>654</v>
      </c>
      <c r="N115" s="356">
        <f t="shared" si="7"/>
        <v>156</v>
      </c>
      <c r="O115" s="357">
        <f t="shared" si="7"/>
        <v>770</v>
      </c>
      <c r="P115" s="356">
        <f t="shared" si="7"/>
        <v>211</v>
      </c>
      <c r="Q115" s="357">
        <f>SUM(Q106:Q114)</f>
        <v>825</v>
      </c>
      <c r="R115" s="356">
        <f>SUM(R106:R114)</f>
        <v>247</v>
      </c>
    </row>
    <row r="116" spans="3:18" ht="30.75" thickBot="1" x14ac:dyDescent="0.3">
      <c r="C116" s="1130"/>
      <c r="D116" s="359" t="s">
        <v>305</v>
      </c>
      <c r="E116" s="1137">
        <f>E115+F115</f>
        <v>340</v>
      </c>
      <c r="F116" s="1138"/>
      <c r="G116" s="1137">
        <f>G115+H115</f>
        <v>399</v>
      </c>
      <c r="H116" s="1138"/>
      <c r="I116" s="1137">
        <f>I115+J115</f>
        <v>548</v>
      </c>
      <c r="J116" s="1138"/>
      <c r="K116" s="1137">
        <f>K115+L115</f>
        <v>680</v>
      </c>
      <c r="L116" s="1138"/>
      <c r="M116" s="1137">
        <f>M115+N115</f>
        <v>810</v>
      </c>
      <c r="N116" s="1138"/>
      <c r="O116" s="1137">
        <f>O115+P115</f>
        <v>981</v>
      </c>
      <c r="P116" s="1138"/>
      <c r="Q116" s="1137">
        <f>Q115+R115</f>
        <v>1072</v>
      </c>
      <c r="R116" s="1138"/>
    </row>
    <row r="117" spans="3:18" ht="15.75" thickBot="1" x14ac:dyDescent="0.3">
      <c r="C117" s="1127" t="s">
        <v>313</v>
      </c>
      <c r="D117" s="1131" t="str">
        <f>D104</f>
        <v>CATEG.</v>
      </c>
      <c r="E117" s="1133">
        <v>2004</v>
      </c>
      <c r="F117" s="1134"/>
      <c r="G117" s="1135">
        <v>2005</v>
      </c>
      <c r="H117" s="1136"/>
      <c r="I117" s="1133">
        <v>2006</v>
      </c>
      <c r="J117" s="1134"/>
      <c r="K117" s="1135">
        <v>2007</v>
      </c>
      <c r="L117" s="1136"/>
      <c r="M117" s="1133">
        <v>2008</v>
      </c>
      <c r="N117" s="1134"/>
      <c r="O117" s="1133">
        <v>2009</v>
      </c>
      <c r="P117" s="1134"/>
      <c r="Q117" s="1133">
        <v>2010</v>
      </c>
      <c r="R117" s="1134"/>
    </row>
    <row r="118" spans="3:18" ht="15.75" thickBot="1" x14ac:dyDescent="0.3">
      <c r="C118" s="1128"/>
      <c r="D118" s="1132"/>
      <c r="E118" s="329" t="s">
        <v>294</v>
      </c>
      <c r="F118" s="330" t="s">
        <v>295</v>
      </c>
      <c r="G118" s="331" t="s">
        <v>294</v>
      </c>
      <c r="H118" s="332" t="s">
        <v>295</v>
      </c>
      <c r="I118" s="329" t="s">
        <v>294</v>
      </c>
      <c r="J118" s="330" t="s">
        <v>295</v>
      </c>
      <c r="K118" s="331" t="s">
        <v>294</v>
      </c>
      <c r="L118" s="330" t="s">
        <v>295</v>
      </c>
      <c r="M118" s="333" t="s">
        <v>294</v>
      </c>
      <c r="N118" s="334" t="s">
        <v>295</v>
      </c>
      <c r="O118" s="333" t="s">
        <v>294</v>
      </c>
      <c r="P118" s="334" t="s">
        <v>295</v>
      </c>
      <c r="Q118" s="333" t="s">
        <v>294</v>
      </c>
      <c r="R118" s="334" t="s">
        <v>295</v>
      </c>
    </row>
    <row r="119" spans="3:18" x14ac:dyDescent="0.25">
      <c r="C119" s="1129"/>
      <c r="D119" s="335" t="s">
        <v>296</v>
      </c>
      <c r="E119" s="336">
        <v>385</v>
      </c>
      <c r="F119" s="337">
        <v>161</v>
      </c>
      <c r="G119" s="338">
        <v>461</v>
      </c>
      <c r="H119" s="339">
        <v>235</v>
      </c>
      <c r="I119" s="336">
        <v>523</v>
      </c>
      <c r="J119" s="337">
        <v>350</v>
      </c>
      <c r="K119" s="338">
        <v>589</v>
      </c>
      <c r="L119" s="339">
        <v>453</v>
      </c>
      <c r="M119" s="336">
        <v>645</v>
      </c>
      <c r="N119" s="337">
        <v>539</v>
      </c>
      <c r="O119" s="338">
        <v>709</v>
      </c>
      <c r="P119" s="337">
        <v>697</v>
      </c>
      <c r="Q119" s="338">
        <v>743</v>
      </c>
      <c r="R119" s="337">
        <v>779</v>
      </c>
    </row>
    <row r="120" spans="3:18" x14ac:dyDescent="0.25">
      <c r="C120" s="1129"/>
      <c r="D120" s="340" t="s">
        <v>297</v>
      </c>
      <c r="E120" s="341">
        <v>6003</v>
      </c>
      <c r="F120" s="342">
        <v>2635</v>
      </c>
      <c r="G120" s="343">
        <v>6983</v>
      </c>
      <c r="H120" s="344">
        <v>3158</v>
      </c>
      <c r="I120" s="341">
        <v>8022</v>
      </c>
      <c r="J120" s="342">
        <v>3759</v>
      </c>
      <c r="K120" s="343">
        <v>9245</v>
      </c>
      <c r="L120" s="344">
        <v>4518</v>
      </c>
      <c r="M120" s="341">
        <v>10738</v>
      </c>
      <c r="N120" s="342">
        <v>5417</v>
      </c>
      <c r="O120" s="343">
        <v>12170</v>
      </c>
      <c r="P120" s="342">
        <v>6522</v>
      </c>
      <c r="Q120" s="343">
        <v>13003</v>
      </c>
      <c r="R120" s="342">
        <v>7215</v>
      </c>
    </row>
    <row r="121" spans="3:18" x14ac:dyDescent="0.25">
      <c r="C121" s="1129"/>
      <c r="D121" s="345" t="s">
        <v>298</v>
      </c>
      <c r="E121" s="346">
        <v>2699</v>
      </c>
      <c r="F121" s="347">
        <v>82</v>
      </c>
      <c r="G121" s="348">
        <v>2805</v>
      </c>
      <c r="H121" s="349">
        <v>88</v>
      </c>
      <c r="I121" s="346">
        <v>2857</v>
      </c>
      <c r="J121" s="347">
        <v>92</v>
      </c>
      <c r="K121" s="348">
        <v>2913</v>
      </c>
      <c r="L121" s="349">
        <v>97</v>
      </c>
      <c r="M121" s="346">
        <v>2971</v>
      </c>
      <c r="N121" s="347">
        <v>98</v>
      </c>
      <c r="O121" s="348">
        <v>3016</v>
      </c>
      <c r="P121" s="347">
        <v>99</v>
      </c>
      <c r="Q121" s="348">
        <v>2998</v>
      </c>
      <c r="R121" s="347">
        <v>103</v>
      </c>
    </row>
    <row r="122" spans="3:18" x14ac:dyDescent="0.25">
      <c r="C122" s="1129"/>
      <c r="D122" s="340" t="s">
        <v>299</v>
      </c>
      <c r="E122" s="341">
        <v>1675</v>
      </c>
      <c r="F122" s="342">
        <v>21</v>
      </c>
      <c r="G122" s="343">
        <v>1739</v>
      </c>
      <c r="H122" s="344">
        <v>22</v>
      </c>
      <c r="I122" s="341">
        <v>1778</v>
      </c>
      <c r="J122" s="342">
        <v>22</v>
      </c>
      <c r="K122" s="343">
        <v>1823</v>
      </c>
      <c r="L122" s="344">
        <v>23</v>
      </c>
      <c r="M122" s="341">
        <v>1846</v>
      </c>
      <c r="N122" s="342">
        <v>23</v>
      </c>
      <c r="O122" s="343">
        <v>1873</v>
      </c>
      <c r="P122" s="342">
        <v>23</v>
      </c>
      <c r="Q122" s="343">
        <v>1881</v>
      </c>
      <c r="R122" s="342">
        <v>25</v>
      </c>
    </row>
    <row r="123" spans="3:18" x14ac:dyDescent="0.25">
      <c r="C123" s="1129"/>
      <c r="D123" s="345" t="s">
        <v>300</v>
      </c>
      <c r="E123" s="346">
        <v>827</v>
      </c>
      <c r="F123" s="347">
        <v>6</v>
      </c>
      <c r="G123" s="348">
        <v>846</v>
      </c>
      <c r="H123" s="349">
        <v>6</v>
      </c>
      <c r="I123" s="346">
        <v>859</v>
      </c>
      <c r="J123" s="347">
        <v>6</v>
      </c>
      <c r="K123" s="348">
        <v>880</v>
      </c>
      <c r="L123" s="349">
        <v>6</v>
      </c>
      <c r="M123" s="346">
        <v>897</v>
      </c>
      <c r="N123" s="347">
        <v>7</v>
      </c>
      <c r="O123" s="348">
        <v>905</v>
      </c>
      <c r="P123" s="347">
        <v>7</v>
      </c>
      <c r="Q123" s="348">
        <v>894</v>
      </c>
      <c r="R123" s="347">
        <v>6</v>
      </c>
    </row>
    <row r="124" spans="3:18" x14ac:dyDescent="0.25">
      <c r="C124" s="1129"/>
      <c r="D124" s="340" t="s">
        <v>301</v>
      </c>
      <c r="E124" s="341">
        <v>793</v>
      </c>
      <c r="F124" s="342">
        <v>782</v>
      </c>
      <c r="G124" s="343">
        <v>865</v>
      </c>
      <c r="H124" s="344">
        <v>883</v>
      </c>
      <c r="I124" s="341">
        <v>929</v>
      </c>
      <c r="J124" s="342">
        <v>982</v>
      </c>
      <c r="K124" s="343">
        <v>986</v>
      </c>
      <c r="L124" s="344">
        <v>1058</v>
      </c>
      <c r="M124" s="341">
        <v>1055</v>
      </c>
      <c r="N124" s="342">
        <v>1159</v>
      </c>
      <c r="O124" s="343">
        <v>1134</v>
      </c>
      <c r="P124" s="342">
        <v>1268</v>
      </c>
      <c r="Q124" s="343">
        <v>1170</v>
      </c>
      <c r="R124" s="342">
        <v>1383</v>
      </c>
    </row>
    <row r="125" spans="3:18" x14ac:dyDescent="0.25">
      <c r="C125" s="1129"/>
      <c r="D125" s="345" t="s">
        <v>302</v>
      </c>
      <c r="E125" s="346">
        <v>726</v>
      </c>
      <c r="F125" s="347">
        <v>17</v>
      </c>
      <c r="G125" s="348">
        <v>782</v>
      </c>
      <c r="H125" s="349">
        <v>18</v>
      </c>
      <c r="I125" s="346">
        <v>815</v>
      </c>
      <c r="J125" s="347">
        <v>21</v>
      </c>
      <c r="K125" s="348">
        <v>836</v>
      </c>
      <c r="L125" s="349">
        <v>22</v>
      </c>
      <c r="M125" s="346">
        <v>867</v>
      </c>
      <c r="N125" s="347">
        <v>23</v>
      </c>
      <c r="O125" s="348">
        <v>887</v>
      </c>
      <c r="P125" s="347">
        <v>24</v>
      </c>
      <c r="Q125" s="348">
        <v>893</v>
      </c>
      <c r="R125" s="347">
        <v>24</v>
      </c>
    </row>
    <row r="126" spans="3:18" x14ac:dyDescent="0.25">
      <c r="C126" s="1129"/>
      <c r="D126" s="340" t="s">
        <v>303</v>
      </c>
      <c r="E126" s="341">
        <v>417</v>
      </c>
      <c r="F126" s="342">
        <v>5</v>
      </c>
      <c r="G126" s="343">
        <v>449</v>
      </c>
      <c r="H126" s="344">
        <v>5</v>
      </c>
      <c r="I126" s="341">
        <v>459</v>
      </c>
      <c r="J126" s="342">
        <v>6</v>
      </c>
      <c r="K126" s="343">
        <v>473</v>
      </c>
      <c r="L126" s="344">
        <v>6</v>
      </c>
      <c r="M126" s="341">
        <v>491</v>
      </c>
      <c r="N126" s="342">
        <v>7</v>
      </c>
      <c r="O126" s="343">
        <v>505</v>
      </c>
      <c r="P126" s="342">
        <v>7</v>
      </c>
      <c r="Q126" s="343">
        <v>499</v>
      </c>
      <c r="R126" s="342">
        <v>8</v>
      </c>
    </row>
    <row r="127" spans="3:18" x14ac:dyDescent="0.25">
      <c r="C127" s="1129"/>
      <c r="D127" s="345" t="s">
        <v>304</v>
      </c>
      <c r="E127" s="350">
        <v>212</v>
      </c>
      <c r="F127" s="351">
        <v>1</v>
      </c>
      <c r="G127" s="352">
        <v>224</v>
      </c>
      <c r="H127" s="353">
        <v>1</v>
      </c>
      <c r="I127" s="350">
        <v>230</v>
      </c>
      <c r="J127" s="351">
        <v>1</v>
      </c>
      <c r="K127" s="352">
        <v>236</v>
      </c>
      <c r="L127" s="353">
        <v>1</v>
      </c>
      <c r="M127" s="350">
        <v>244</v>
      </c>
      <c r="N127" s="351">
        <v>1</v>
      </c>
      <c r="O127" s="352">
        <v>250</v>
      </c>
      <c r="P127" s="351">
        <v>1</v>
      </c>
      <c r="Q127" s="352">
        <v>249</v>
      </c>
      <c r="R127" s="351">
        <v>1</v>
      </c>
    </row>
    <row r="128" spans="3:18" ht="15.75" thickBot="1" x14ac:dyDescent="0.3">
      <c r="C128" s="1129"/>
      <c r="D128" s="354" t="s">
        <v>10</v>
      </c>
      <c r="E128" s="355">
        <f t="shared" ref="E128:P128" si="8">SUM(E119:E127)</f>
        <v>13737</v>
      </c>
      <c r="F128" s="356">
        <f t="shared" si="8"/>
        <v>3710</v>
      </c>
      <c r="G128" s="357">
        <f t="shared" si="8"/>
        <v>15154</v>
      </c>
      <c r="H128" s="358">
        <f t="shared" si="8"/>
        <v>4416</v>
      </c>
      <c r="I128" s="355">
        <f t="shared" si="8"/>
        <v>16472</v>
      </c>
      <c r="J128" s="356">
        <f t="shared" si="8"/>
        <v>5239</v>
      </c>
      <c r="K128" s="357">
        <f t="shared" si="8"/>
        <v>17981</v>
      </c>
      <c r="L128" s="358">
        <f t="shared" si="8"/>
        <v>6184</v>
      </c>
      <c r="M128" s="355">
        <f t="shared" si="8"/>
        <v>19754</v>
      </c>
      <c r="N128" s="356">
        <f t="shared" si="8"/>
        <v>7274</v>
      </c>
      <c r="O128" s="357">
        <f t="shared" si="8"/>
        <v>21449</v>
      </c>
      <c r="P128" s="356">
        <f t="shared" si="8"/>
        <v>8648</v>
      </c>
      <c r="Q128" s="357">
        <f>SUM(Q119:Q127)</f>
        <v>22330</v>
      </c>
      <c r="R128" s="356">
        <f>SUM(R119:R127)</f>
        <v>9544</v>
      </c>
    </row>
    <row r="129" spans="3:18" ht="30.75" thickBot="1" x14ac:dyDescent="0.3">
      <c r="C129" s="1130"/>
      <c r="D129" s="359" t="s">
        <v>305</v>
      </c>
      <c r="E129" s="1137">
        <f>E128+F128</f>
        <v>17447</v>
      </c>
      <c r="F129" s="1138"/>
      <c r="G129" s="1137">
        <f>G128+H128</f>
        <v>19570</v>
      </c>
      <c r="H129" s="1138"/>
      <c r="I129" s="1137">
        <f>I128+J128</f>
        <v>21711</v>
      </c>
      <c r="J129" s="1138"/>
      <c r="K129" s="1137">
        <f>K128+L128</f>
        <v>24165</v>
      </c>
      <c r="L129" s="1138"/>
      <c r="M129" s="1137">
        <f>M128+N128</f>
        <v>27028</v>
      </c>
      <c r="N129" s="1138"/>
      <c r="O129" s="1137">
        <f>O128+P128</f>
        <v>30097</v>
      </c>
      <c r="P129" s="1138"/>
      <c r="Q129" s="1137">
        <f>Q128+R128</f>
        <v>31874</v>
      </c>
      <c r="R129" s="1138"/>
    </row>
    <row r="130" spans="3:18" ht="15.75" thickBot="1" x14ac:dyDescent="0.3">
      <c r="C130" s="1127" t="s">
        <v>314</v>
      </c>
      <c r="D130" s="1131" t="str">
        <f>D117</f>
        <v>CATEG.</v>
      </c>
      <c r="E130" s="1133">
        <v>2004</v>
      </c>
      <c r="F130" s="1134"/>
      <c r="G130" s="1135">
        <v>2005</v>
      </c>
      <c r="H130" s="1136"/>
      <c r="I130" s="1133">
        <v>2006</v>
      </c>
      <c r="J130" s="1134"/>
      <c r="K130" s="1135">
        <v>2007</v>
      </c>
      <c r="L130" s="1136"/>
      <c r="M130" s="1133">
        <v>2008</v>
      </c>
      <c r="N130" s="1134"/>
      <c r="O130" s="1133">
        <v>2009</v>
      </c>
      <c r="P130" s="1134"/>
      <c r="Q130" s="1133">
        <v>2010</v>
      </c>
      <c r="R130" s="1134"/>
    </row>
    <row r="131" spans="3:18" ht="15.75" thickBot="1" x14ac:dyDescent="0.3">
      <c r="C131" s="1128"/>
      <c r="D131" s="1132"/>
      <c r="E131" s="329" t="s">
        <v>294</v>
      </c>
      <c r="F131" s="330" t="s">
        <v>295</v>
      </c>
      <c r="G131" s="331" t="s">
        <v>294</v>
      </c>
      <c r="H131" s="332" t="s">
        <v>295</v>
      </c>
      <c r="I131" s="329" t="s">
        <v>294</v>
      </c>
      <c r="J131" s="330" t="s">
        <v>295</v>
      </c>
      <c r="K131" s="331" t="s">
        <v>294</v>
      </c>
      <c r="L131" s="330" t="s">
        <v>295</v>
      </c>
      <c r="M131" s="333" t="s">
        <v>294</v>
      </c>
      <c r="N131" s="334" t="s">
        <v>295</v>
      </c>
      <c r="O131" s="333" t="s">
        <v>294</v>
      </c>
      <c r="P131" s="334" t="s">
        <v>295</v>
      </c>
      <c r="Q131" s="333" t="s">
        <v>294</v>
      </c>
      <c r="R131" s="334" t="s">
        <v>295</v>
      </c>
    </row>
    <row r="132" spans="3:18" x14ac:dyDescent="0.25">
      <c r="C132" s="1129"/>
      <c r="D132" s="335" t="s">
        <v>296</v>
      </c>
      <c r="E132" s="336">
        <v>11</v>
      </c>
      <c r="F132" s="337">
        <v>0</v>
      </c>
      <c r="G132" s="338">
        <v>19</v>
      </c>
      <c r="H132" s="339">
        <v>2</v>
      </c>
      <c r="I132" s="336">
        <v>23</v>
      </c>
      <c r="J132" s="337">
        <v>3</v>
      </c>
      <c r="K132" s="338">
        <v>26</v>
      </c>
      <c r="L132" s="339">
        <v>3</v>
      </c>
      <c r="M132" s="336">
        <v>31</v>
      </c>
      <c r="N132" s="337">
        <v>5</v>
      </c>
      <c r="O132" s="338">
        <v>39</v>
      </c>
      <c r="P132" s="337">
        <v>7</v>
      </c>
      <c r="Q132" s="338">
        <v>44</v>
      </c>
      <c r="R132" s="337">
        <v>8</v>
      </c>
    </row>
    <row r="133" spans="3:18" x14ac:dyDescent="0.25">
      <c r="C133" s="1129"/>
      <c r="D133" s="340" t="s">
        <v>297</v>
      </c>
      <c r="E133" s="341">
        <v>123</v>
      </c>
      <c r="F133" s="342">
        <v>15</v>
      </c>
      <c r="G133" s="343">
        <v>149</v>
      </c>
      <c r="H133" s="344">
        <v>21</v>
      </c>
      <c r="I133" s="341">
        <v>168</v>
      </c>
      <c r="J133" s="342">
        <v>23</v>
      </c>
      <c r="K133" s="343">
        <v>226</v>
      </c>
      <c r="L133" s="344">
        <v>45</v>
      </c>
      <c r="M133" s="341">
        <v>310</v>
      </c>
      <c r="N133" s="342">
        <v>72</v>
      </c>
      <c r="O133" s="343">
        <v>444</v>
      </c>
      <c r="P133" s="342">
        <v>119</v>
      </c>
      <c r="Q133" s="343">
        <v>528</v>
      </c>
      <c r="R133" s="342">
        <v>140</v>
      </c>
    </row>
    <row r="134" spans="3:18" x14ac:dyDescent="0.25">
      <c r="C134" s="1129"/>
      <c r="D134" s="345" t="s">
        <v>298</v>
      </c>
      <c r="E134" s="346">
        <v>28</v>
      </c>
      <c r="F134" s="347">
        <v>1</v>
      </c>
      <c r="G134" s="348">
        <v>28</v>
      </c>
      <c r="H134" s="349">
        <v>1</v>
      </c>
      <c r="I134" s="346">
        <v>29</v>
      </c>
      <c r="J134" s="347">
        <v>1</v>
      </c>
      <c r="K134" s="348">
        <v>30</v>
      </c>
      <c r="L134" s="349">
        <v>1</v>
      </c>
      <c r="M134" s="346">
        <v>35</v>
      </c>
      <c r="N134" s="347">
        <v>1</v>
      </c>
      <c r="O134" s="348">
        <v>37</v>
      </c>
      <c r="P134" s="347">
        <v>1</v>
      </c>
      <c r="Q134" s="348">
        <v>42</v>
      </c>
      <c r="R134" s="347">
        <v>1</v>
      </c>
    </row>
    <row r="135" spans="3:18" x14ac:dyDescent="0.25">
      <c r="C135" s="1129"/>
      <c r="D135" s="340" t="s">
        <v>299</v>
      </c>
      <c r="E135" s="341">
        <v>13</v>
      </c>
      <c r="F135" s="342">
        <v>0</v>
      </c>
      <c r="G135" s="343">
        <v>13</v>
      </c>
      <c r="H135" s="344">
        <v>0</v>
      </c>
      <c r="I135" s="341">
        <v>13</v>
      </c>
      <c r="J135" s="342">
        <v>0</v>
      </c>
      <c r="K135" s="343">
        <v>14</v>
      </c>
      <c r="L135" s="344">
        <v>0</v>
      </c>
      <c r="M135" s="341">
        <v>18</v>
      </c>
      <c r="N135" s="342">
        <v>0</v>
      </c>
      <c r="O135" s="343">
        <v>18</v>
      </c>
      <c r="P135" s="342">
        <v>0</v>
      </c>
      <c r="Q135" s="343">
        <v>19</v>
      </c>
      <c r="R135" s="342">
        <v>0</v>
      </c>
    </row>
    <row r="136" spans="3:18" x14ac:dyDescent="0.25">
      <c r="C136" s="1129"/>
      <c r="D136" s="345" t="s">
        <v>300</v>
      </c>
      <c r="E136" s="346">
        <v>3</v>
      </c>
      <c r="F136" s="347">
        <v>0</v>
      </c>
      <c r="G136" s="348">
        <v>3</v>
      </c>
      <c r="H136" s="349">
        <v>0</v>
      </c>
      <c r="I136" s="346">
        <v>3</v>
      </c>
      <c r="J136" s="347">
        <v>0</v>
      </c>
      <c r="K136" s="348">
        <v>6</v>
      </c>
      <c r="L136" s="349">
        <v>0</v>
      </c>
      <c r="M136" s="346">
        <v>6</v>
      </c>
      <c r="N136" s="347">
        <v>0</v>
      </c>
      <c r="O136" s="348">
        <v>6</v>
      </c>
      <c r="P136" s="347">
        <v>0</v>
      </c>
      <c r="Q136" s="348">
        <v>7</v>
      </c>
      <c r="R136" s="347">
        <v>0</v>
      </c>
    </row>
    <row r="137" spans="3:18" x14ac:dyDescent="0.25">
      <c r="C137" s="1129"/>
      <c r="D137" s="340" t="s">
        <v>301</v>
      </c>
      <c r="E137" s="341">
        <v>9</v>
      </c>
      <c r="F137" s="342">
        <v>4</v>
      </c>
      <c r="G137" s="343">
        <v>10</v>
      </c>
      <c r="H137" s="344">
        <v>5</v>
      </c>
      <c r="I137" s="341">
        <v>11</v>
      </c>
      <c r="J137" s="342">
        <v>5</v>
      </c>
      <c r="K137" s="343">
        <v>11</v>
      </c>
      <c r="L137" s="344">
        <v>11</v>
      </c>
      <c r="M137" s="341">
        <v>18</v>
      </c>
      <c r="N137" s="342">
        <v>14</v>
      </c>
      <c r="O137" s="343">
        <v>22</v>
      </c>
      <c r="P137" s="342">
        <v>21</v>
      </c>
      <c r="Q137" s="343">
        <v>26</v>
      </c>
      <c r="R137" s="342">
        <v>22</v>
      </c>
    </row>
    <row r="138" spans="3:18" x14ac:dyDescent="0.25">
      <c r="C138" s="1129"/>
      <c r="D138" s="345" t="s">
        <v>302</v>
      </c>
      <c r="E138" s="346">
        <v>9</v>
      </c>
      <c r="F138" s="347">
        <v>0</v>
      </c>
      <c r="G138" s="348">
        <v>9</v>
      </c>
      <c r="H138" s="349">
        <v>0</v>
      </c>
      <c r="I138" s="346">
        <v>9</v>
      </c>
      <c r="J138" s="347">
        <v>0</v>
      </c>
      <c r="K138" s="348">
        <v>11</v>
      </c>
      <c r="L138" s="349">
        <v>0</v>
      </c>
      <c r="M138" s="346">
        <v>13</v>
      </c>
      <c r="N138" s="347">
        <v>0</v>
      </c>
      <c r="O138" s="348">
        <v>14</v>
      </c>
      <c r="P138" s="347">
        <v>0</v>
      </c>
      <c r="Q138" s="348">
        <v>17</v>
      </c>
      <c r="R138" s="347">
        <v>0</v>
      </c>
    </row>
    <row r="139" spans="3:18" x14ac:dyDescent="0.25">
      <c r="C139" s="1129"/>
      <c r="D139" s="340" t="s">
        <v>303</v>
      </c>
      <c r="E139" s="341">
        <v>3</v>
      </c>
      <c r="F139" s="342">
        <v>0</v>
      </c>
      <c r="G139" s="343">
        <v>3</v>
      </c>
      <c r="H139" s="344">
        <v>0</v>
      </c>
      <c r="I139" s="341">
        <v>3</v>
      </c>
      <c r="J139" s="342">
        <v>0</v>
      </c>
      <c r="K139" s="343">
        <v>3</v>
      </c>
      <c r="L139" s="344">
        <v>0</v>
      </c>
      <c r="M139" s="341">
        <v>3</v>
      </c>
      <c r="N139" s="342">
        <v>0</v>
      </c>
      <c r="O139" s="343">
        <v>3</v>
      </c>
      <c r="P139" s="342">
        <v>0</v>
      </c>
      <c r="Q139" s="343">
        <v>9</v>
      </c>
      <c r="R139" s="342">
        <v>1</v>
      </c>
    </row>
    <row r="140" spans="3:18" x14ac:dyDescent="0.25">
      <c r="C140" s="1129"/>
      <c r="D140" s="345" t="s">
        <v>304</v>
      </c>
      <c r="E140" s="350">
        <v>2</v>
      </c>
      <c r="F140" s="351">
        <v>0</v>
      </c>
      <c r="G140" s="352">
        <v>2</v>
      </c>
      <c r="H140" s="353">
        <v>0</v>
      </c>
      <c r="I140" s="350">
        <v>2</v>
      </c>
      <c r="J140" s="351">
        <v>0</v>
      </c>
      <c r="K140" s="352">
        <v>2</v>
      </c>
      <c r="L140" s="353">
        <v>0</v>
      </c>
      <c r="M140" s="350">
        <v>2</v>
      </c>
      <c r="N140" s="351">
        <v>0</v>
      </c>
      <c r="O140" s="352">
        <v>2</v>
      </c>
      <c r="P140" s="351">
        <v>0</v>
      </c>
      <c r="Q140" s="352">
        <v>6</v>
      </c>
      <c r="R140" s="351">
        <v>0</v>
      </c>
    </row>
    <row r="141" spans="3:18" ht="15.75" thickBot="1" x14ac:dyDescent="0.3">
      <c r="C141" s="1129"/>
      <c r="D141" s="354" t="s">
        <v>10</v>
      </c>
      <c r="E141" s="355">
        <f t="shared" ref="E141:P141" si="9">SUM(E132:E140)</f>
        <v>201</v>
      </c>
      <c r="F141" s="356">
        <f t="shared" si="9"/>
        <v>20</v>
      </c>
      <c r="G141" s="357">
        <f t="shared" si="9"/>
        <v>236</v>
      </c>
      <c r="H141" s="358">
        <f t="shared" si="9"/>
        <v>29</v>
      </c>
      <c r="I141" s="355">
        <f t="shared" si="9"/>
        <v>261</v>
      </c>
      <c r="J141" s="356">
        <f t="shared" si="9"/>
        <v>32</v>
      </c>
      <c r="K141" s="357">
        <f t="shared" si="9"/>
        <v>329</v>
      </c>
      <c r="L141" s="358">
        <f t="shared" si="9"/>
        <v>60</v>
      </c>
      <c r="M141" s="355">
        <f t="shared" si="9"/>
        <v>436</v>
      </c>
      <c r="N141" s="356">
        <f t="shared" si="9"/>
        <v>92</v>
      </c>
      <c r="O141" s="357">
        <f t="shared" si="9"/>
        <v>585</v>
      </c>
      <c r="P141" s="356">
        <f t="shared" si="9"/>
        <v>148</v>
      </c>
      <c r="Q141" s="357">
        <f>SUM(Q132:Q140)</f>
        <v>698</v>
      </c>
      <c r="R141" s="356">
        <f>SUM(R132:R140)</f>
        <v>172</v>
      </c>
    </row>
    <row r="142" spans="3:18" ht="30.75" thickBot="1" x14ac:dyDescent="0.3">
      <c r="C142" s="1130"/>
      <c r="D142" s="359" t="s">
        <v>305</v>
      </c>
      <c r="E142" s="1137">
        <f>E141+F141</f>
        <v>221</v>
      </c>
      <c r="F142" s="1138"/>
      <c r="G142" s="1137">
        <f>G141+H141</f>
        <v>265</v>
      </c>
      <c r="H142" s="1138"/>
      <c r="I142" s="1137">
        <f>I141+J141</f>
        <v>293</v>
      </c>
      <c r="J142" s="1138"/>
      <c r="K142" s="1137">
        <f>K141+L141</f>
        <v>389</v>
      </c>
      <c r="L142" s="1138"/>
      <c r="M142" s="1137">
        <f>M141+N141</f>
        <v>528</v>
      </c>
      <c r="N142" s="1138"/>
      <c r="O142" s="1137">
        <f>O141+P141</f>
        <v>733</v>
      </c>
      <c r="P142" s="1138"/>
      <c r="Q142" s="1137">
        <f>Q141+R141</f>
        <v>870</v>
      </c>
      <c r="R142" s="1138"/>
    </row>
    <row r="143" spans="3:18" ht="15.75" thickBot="1" x14ac:dyDescent="0.3">
      <c r="C143" s="1127" t="s">
        <v>315</v>
      </c>
      <c r="D143" s="1131" t="str">
        <f>D130</f>
        <v>CATEG.</v>
      </c>
      <c r="E143" s="1133">
        <v>2004</v>
      </c>
      <c r="F143" s="1134"/>
      <c r="G143" s="1135">
        <v>2005</v>
      </c>
      <c r="H143" s="1136"/>
      <c r="I143" s="1133">
        <v>2006</v>
      </c>
      <c r="J143" s="1134"/>
      <c r="K143" s="1135">
        <v>2007</v>
      </c>
      <c r="L143" s="1136"/>
      <c r="M143" s="1133">
        <v>2008</v>
      </c>
      <c r="N143" s="1134"/>
      <c r="O143" s="1133">
        <v>2009</v>
      </c>
      <c r="P143" s="1134"/>
      <c r="Q143" s="1133">
        <v>2010</v>
      </c>
      <c r="R143" s="1134"/>
    </row>
    <row r="144" spans="3:18" ht="15.75" thickBot="1" x14ac:dyDescent="0.3">
      <c r="C144" s="1128"/>
      <c r="D144" s="1132"/>
      <c r="E144" s="329" t="s">
        <v>294</v>
      </c>
      <c r="F144" s="330" t="s">
        <v>295</v>
      </c>
      <c r="G144" s="331" t="s">
        <v>294</v>
      </c>
      <c r="H144" s="332" t="s">
        <v>295</v>
      </c>
      <c r="I144" s="329" t="s">
        <v>294</v>
      </c>
      <c r="J144" s="330" t="s">
        <v>295</v>
      </c>
      <c r="K144" s="331" t="s">
        <v>294</v>
      </c>
      <c r="L144" s="330" t="s">
        <v>295</v>
      </c>
      <c r="M144" s="333" t="s">
        <v>294</v>
      </c>
      <c r="N144" s="334" t="s">
        <v>295</v>
      </c>
      <c r="O144" s="333" t="s">
        <v>294</v>
      </c>
      <c r="P144" s="334" t="s">
        <v>295</v>
      </c>
      <c r="Q144" s="333" t="s">
        <v>294</v>
      </c>
      <c r="R144" s="334" t="s">
        <v>295</v>
      </c>
    </row>
    <row r="145" spans="2:18" x14ac:dyDescent="0.25">
      <c r="C145" s="1129"/>
      <c r="D145" s="335" t="s">
        <v>296</v>
      </c>
      <c r="E145" s="336">
        <v>16</v>
      </c>
      <c r="F145" s="337">
        <v>5</v>
      </c>
      <c r="G145" s="338">
        <v>22</v>
      </c>
      <c r="H145" s="339">
        <v>9</v>
      </c>
      <c r="I145" s="336">
        <v>29</v>
      </c>
      <c r="J145" s="337">
        <v>10</v>
      </c>
      <c r="K145" s="338">
        <v>33</v>
      </c>
      <c r="L145" s="339">
        <v>12</v>
      </c>
      <c r="M145" s="336">
        <v>45</v>
      </c>
      <c r="N145" s="337">
        <v>15</v>
      </c>
      <c r="O145" s="338">
        <v>73</v>
      </c>
      <c r="P145" s="337">
        <v>23</v>
      </c>
      <c r="Q145" s="338">
        <v>81</v>
      </c>
      <c r="R145" s="337">
        <v>34</v>
      </c>
    </row>
    <row r="146" spans="2:18" x14ac:dyDescent="0.25">
      <c r="C146" s="1129"/>
      <c r="D146" s="340" t="s">
        <v>297</v>
      </c>
      <c r="E146" s="341">
        <v>316</v>
      </c>
      <c r="F146" s="342">
        <v>51</v>
      </c>
      <c r="G146" s="343">
        <v>392</v>
      </c>
      <c r="H146" s="344">
        <v>63</v>
      </c>
      <c r="I146" s="341">
        <v>501</v>
      </c>
      <c r="J146" s="342">
        <v>83</v>
      </c>
      <c r="K146" s="343">
        <v>680</v>
      </c>
      <c r="L146" s="344">
        <v>123</v>
      </c>
      <c r="M146" s="341">
        <v>934</v>
      </c>
      <c r="N146" s="342">
        <v>187</v>
      </c>
      <c r="O146" s="343">
        <v>1259</v>
      </c>
      <c r="P146" s="342">
        <v>319</v>
      </c>
      <c r="Q146" s="343">
        <v>1500</v>
      </c>
      <c r="R146" s="342">
        <v>397</v>
      </c>
    </row>
    <row r="147" spans="2:18" x14ac:dyDescent="0.25">
      <c r="C147" s="1129"/>
      <c r="D147" s="345" t="s">
        <v>298</v>
      </c>
      <c r="E147" s="346">
        <v>81</v>
      </c>
      <c r="F147" s="347">
        <v>0</v>
      </c>
      <c r="G147" s="348">
        <v>86</v>
      </c>
      <c r="H147" s="349">
        <v>0</v>
      </c>
      <c r="I147" s="346">
        <v>90</v>
      </c>
      <c r="J147" s="347">
        <v>0</v>
      </c>
      <c r="K147" s="348">
        <v>99</v>
      </c>
      <c r="L147" s="349">
        <v>0</v>
      </c>
      <c r="M147" s="346">
        <v>102</v>
      </c>
      <c r="N147" s="347">
        <v>0</v>
      </c>
      <c r="O147" s="348">
        <v>109</v>
      </c>
      <c r="P147" s="347">
        <v>0</v>
      </c>
      <c r="Q147" s="348">
        <v>134</v>
      </c>
      <c r="R147" s="347">
        <v>0</v>
      </c>
    </row>
    <row r="148" spans="2:18" x14ac:dyDescent="0.25">
      <c r="C148" s="1129"/>
      <c r="D148" s="340" t="s">
        <v>299</v>
      </c>
      <c r="E148" s="341">
        <v>63</v>
      </c>
      <c r="F148" s="342">
        <v>2</v>
      </c>
      <c r="G148" s="343">
        <v>65</v>
      </c>
      <c r="H148" s="344">
        <v>2</v>
      </c>
      <c r="I148" s="341">
        <v>70</v>
      </c>
      <c r="J148" s="342">
        <v>2</v>
      </c>
      <c r="K148" s="343">
        <v>71</v>
      </c>
      <c r="L148" s="344">
        <v>2</v>
      </c>
      <c r="M148" s="341">
        <v>75</v>
      </c>
      <c r="N148" s="342">
        <v>2</v>
      </c>
      <c r="O148" s="343">
        <v>80</v>
      </c>
      <c r="P148" s="342">
        <v>2</v>
      </c>
      <c r="Q148" s="343">
        <v>100</v>
      </c>
      <c r="R148" s="342">
        <v>1</v>
      </c>
    </row>
    <row r="149" spans="2:18" x14ac:dyDescent="0.25">
      <c r="C149" s="1129"/>
      <c r="D149" s="345" t="s">
        <v>300</v>
      </c>
      <c r="E149" s="346">
        <v>57</v>
      </c>
      <c r="F149" s="347">
        <v>0</v>
      </c>
      <c r="G149" s="348">
        <v>58</v>
      </c>
      <c r="H149" s="349">
        <v>0</v>
      </c>
      <c r="I149" s="346">
        <v>64</v>
      </c>
      <c r="J149" s="347">
        <v>0</v>
      </c>
      <c r="K149" s="348">
        <v>65</v>
      </c>
      <c r="L149" s="349">
        <v>0</v>
      </c>
      <c r="M149" s="346">
        <v>68</v>
      </c>
      <c r="N149" s="347">
        <v>0</v>
      </c>
      <c r="O149" s="348">
        <v>71</v>
      </c>
      <c r="P149" s="347">
        <v>0</v>
      </c>
      <c r="Q149" s="348">
        <v>77</v>
      </c>
      <c r="R149" s="347">
        <v>0</v>
      </c>
    </row>
    <row r="150" spans="2:18" x14ac:dyDescent="0.25">
      <c r="C150" s="1129"/>
      <c r="D150" s="340" t="s">
        <v>301</v>
      </c>
      <c r="E150" s="341">
        <v>142</v>
      </c>
      <c r="F150" s="342">
        <v>87</v>
      </c>
      <c r="G150" s="343">
        <v>163</v>
      </c>
      <c r="H150" s="344">
        <v>103</v>
      </c>
      <c r="I150" s="341">
        <v>178</v>
      </c>
      <c r="J150" s="342">
        <v>127</v>
      </c>
      <c r="K150" s="343">
        <v>192</v>
      </c>
      <c r="L150" s="344">
        <v>147</v>
      </c>
      <c r="M150" s="341">
        <v>222</v>
      </c>
      <c r="N150" s="342">
        <v>164</v>
      </c>
      <c r="O150" s="343">
        <v>253</v>
      </c>
      <c r="P150" s="342">
        <v>208</v>
      </c>
      <c r="Q150" s="343">
        <v>283</v>
      </c>
      <c r="R150" s="342">
        <v>233</v>
      </c>
    </row>
    <row r="151" spans="2:18" x14ac:dyDescent="0.25">
      <c r="C151" s="1129"/>
      <c r="D151" s="345" t="s">
        <v>302</v>
      </c>
      <c r="E151" s="346">
        <v>73</v>
      </c>
      <c r="F151" s="347">
        <v>1</v>
      </c>
      <c r="G151" s="348">
        <v>82</v>
      </c>
      <c r="H151" s="349">
        <v>2</v>
      </c>
      <c r="I151" s="346">
        <v>89</v>
      </c>
      <c r="J151" s="347">
        <v>2</v>
      </c>
      <c r="K151" s="348">
        <v>94</v>
      </c>
      <c r="L151" s="349">
        <v>2</v>
      </c>
      <c r="M151" s="346">
        <v>100</v>
      </c>
      <c r="N151" s="347">
        <v>2</v>
      </c>
      <c r="O151" s="348">
        <v>106</v>
      </c>
      <c r="P151" s="347">
        <v>3</v>
      </c>
      <c r="Q151" s="348">
        <v>121</v>
      </c>
      <c r="R151" s="347">
        <v>2</v>
      </c>
    </row>
    <row r="152" spans="2:18" x14ac:dyDescent="0.25">
      <c r="C152" s="1129"/>
      <c r="D152" s="340" t="s">
        <v>303</v>
      </c>
      <c r="E152" s="341">
        <v>67</v>
      </c>
      <c r="F152" s="342">
        <v>0</v>
      </c>
      <c r="G152" s="343">
        <v>74</v>
      </c>
      <c r="H152" s="344">
        <v>1</v>
      </c>
      <c r="I152" s="341">
        <v>79</v>
      </c>
      <c r="J152" s="342">
        <v>1</v>
      </c>
      <c r="K152" s="343">
        <v>83</v>
      </c>
      <c r="L152" s="344">
        <v>1</v>
      </c>
      <c r="M152" s="341">
        <v>86</v>
      </c>
      <c r="N152" s="342">
        <v>1</v>
      </c>
      <c r="O152" s="343">
        <v>90</v>
      </c>
      <c r="P152" s="342">
        <v>1</v>
      </c>
      <c r="Q152" s="343">
        <v>113</v>
      </c>
      <c r="R152" s="342">
        <v>0</v>
      </c>
    </row>
    <row r="153" spans="2:18" x14ac:dyDescent="0.25">
      <c r="C153" s="1129"/>
      <c r="D153" s="345" t="s">
        <v>304</v>
      </c>
      <c r="E153" s="350">
        <v>51</v>
      </c>
      <c r="F153" s="351">
        <v>1</v>
      </c>
      <c r="G153" s="352">
        <v>56</v>
      </c>
      <c r="H153" s="353">
        <v>1</v>
      </c>
      <c r="I153" s="350">
        <v>57</v>
      </c>
      <c r="J153" s="351">
        <v>1</v>
      </c>
      <c r="K153" s="352">
        <v>58</v>
      </c>
      <c r="L153" s="353">
        <v>1</v>
      </c>
      <c r="M153" s="350">
        <v>61</v>
      </c>
      <c r="N153" s="351">
        <v>1</v>
      </c>
      <c r="O153" s="352">
        <v>68</v>
      </c>
      <c r="P153" s="351">
        <v>1</v>
      </c>
      <c r="Q153" s="352">
        <v>81</v>
      </c>
      <c r="R153" s="351">
        <v>1</v>
      </c>
    </row>
    <row r="154" spans="2:18" ht="15.75" thickBot="1" x14ac:dyDescent="0.3">
      <c r="C154" s="1129"/>
      <c r="D154" s="354" t="s">
        <v>10</v>
      </c>
      <c r="E154" s="355">
        <f t="shared" ref="E154:P154" si="10">SUM(E145:E153)</f>
        <v>866</v>
      </c>
      <c r="F154" s="356">
        <f t="shared" si="10"/>
        <v>147</v>
      </c>
      <c r="G154" s="357">
        <f t="shared" si="10"/>
        <v>998</v>
      </c>
      <c r="H154" s="358">
        <f t="shared" si="10"/>
        <v>181</v>
      </c>
      <c r="I154" s="355">
        <f t="shared" si="10"/>
        <v>1157</v>
      </c>
      <c r="J154" s="356">
        <f t="shared" si="10"/>
        <v>226</v>
      </c>
      <c r="K154" s="357">
        <f t="shared" si="10"/>
        <v>1375</v>
      </c>
      <c r="L154" s="358">
        <f t="shared" si="10"/>
        <v>288</v>
      </c>
      <c r="M154" s="355">
        <f t="shared" si="10"/>
        <v>1693</v>
      </c>
      <c r="N154" s="356">
        <f t="shared" si="10"/>
        <v>372</v>
      </c>
      <c r="O154" s="357">
        <f t="shared" si="10"/>
        <v>2109</v>
      </c>
      <c r="P154" s="356">
        <f t="shared" si="10"/>
        <v>557</v>
      </c>
      <c r="Q154" s="357">
        <f>SUM(Q145:Q153)</f>
        <v>2490</v>
      </c>
      <c r="R154" s="356">
        <f>SUM(R145:R153)</f>
        <v>668</v>
      </c>
    </row>
    <row r="155" spans="2:18" ht="30.75" thickBot="1" x14ac:dyDescent="0.3">
      <c r="C155" s="1130"/>
      <c r="D155" s="359" t="s">
        <v>305</v>
      </c>
      <c r="E155" s="1137">
        <f>E154+F154</f>
        <v>1013</v>
      </c>
      <c r="F155" s="1138"/>
      <c r="G155" s="1137">
        <f>G154+H154</f>
        <v>1179</v>
      </c>
      <c r="H155" s="1138"/>
      <c r="I155" s="1137">
        <f>I154+J154</f>
        <v>1383</v>
      </c>
      <c r="J155" s="1138"/>
      <c r="K155" s="1137">
        <f>K154+L154</f>
        <v>1663</v>
      </c>
      <c r="L155" s="1138"/>
      <c r="M155" s="1137">
        <f>M154+N154</f>
        <v>2065</v>
      </c>
      <c r="N155" s="1138"/>
      <c r="O155" s="1137">
        <f>O154+P154</f>
        <v>2666</v>
      </c>
      <c r="P155" s="1138"/>
      <c r="Q155" s="1137">
        <f>Q154+R154</f>
        <v>3158</v>
      </c>
      <c r="R155" s="1138"/>
    </row>
    <row r="156" spans="2:18" ht="15.75" thickBot="1" x14ac:dyDescent="0.3">
      <c r="C156" s="1127" t="s">
        <v>316</v>
      </c>
      <c r="D156" s="1131" t="str">
        <f>D143</f>
        <v>CATEG.</v>
      </c>
      <c r="E156" s="1133">
        <v>2004</v>
      </c>
      <c r="F156" s="1134"/>
      <c r="G156" s="1135">
        <v>2005</v>
      </c>
      <c r="H156" s="1136"/>
      <c r="I156" s="1133">
        <v>2006</v>
      </c>
      <c r="J156" s="1134"/>
      <c r="K156" s="1135">
        <v>2007</v>
      </c>
      <c r="L156" s="1136"/>
      <c r="M156" s="1133">
        <v>2008</v>
      </c>
      <c r="N156" s="1134"/>
      <c r="O156" s="1133">
        <v>2009</v>
      </c>
      <c r="P156" s="1134"/>
      <c r="Q156" s="1133">
        <v>2010</v>
      </c>
      <c r="R156" s="1134"/>
    </row>
    <row r="157" spans="2:18" ht="15.75" thickBot="1" x14ac:dyDescent="0.3">
      <c r="B157" s="910" t="s">
        <v>40</v>
      </c>
      <c r="C157" s="1128"/>
      <c r="D157" s="1132"/>
      <c r="E157" s="329" t="s">
        <v>294</v>
      </c>
      <c r="F157" s="330" t="s">
        <v>295</v>
      </c>
      <c r="G157" s="331" t="s">
        <v>294</v>
      </c>
      <c r="H157" s="332" t="s">
        <v>295</v>
      </c>
      <c r="I157" s="329" t="s">
        <v>294</v>
      </c>
      <c r="J157" s="330" t="s">
        <v>295</v>
      </c>
      <c r="K157" s="331" t="s">
        <v>294</v>
      </c>
      <c r="L157" s="330" t="s">
        <v>295</v>
      </c>
      <c r="M157" s="333" t="s">
        <v>294</v>
      </c>
      <c r="N157" s="334" t="s">
        <v>295</v>
      </c>
      <c r="O157" s="333" t="s">
        <v>294</v>
      </c>
      <c r="P157" s="334" t="s">
        <v>295</v>
      </c>
      <c r="Q157" s="333" t="s">
        <v>294</v>
      </c>
      <c r="R157" s="334" t="s">
        <v>295</v>
      </c>
    </row>
    <row r="158" spans="2:18" x14ac:dyDescent="0.25">
      <c r="B158" s="910" t="s">
        <v>42</v>
      </c>
      <c r="C158" s="1129"/>
      <c r="D158" s="335" t="s">
        <v>296</v>
      </c>
      <c r="E158" s="336">
        <v>16</v>
      </c>
      <c r="F158" s="337">
        <v>2</v>
      </c>
      <c r="G158" s="338">
        <v>19</v>
      </c>
      <c r="H158" s="339">
        <v>2</v>
      </c>
      <c r="I158" s="336">
        <v>25</v>
      </c>
      <c r="J158" s="337">
        <v>3</v>
      </c>
      <c r="K158" s="338">
        <v>35</v>
      </c>
      <c r="L158" s="339">
        <v>5</v>
      </c>
      <c r="M158" s="336">
        <v>45</v>
      </c>
      <c r="N158" s="337">
        <v>7</v>
      </c>
      <c r="O158" s="338">
        <v>54</v>
      </c>
      <c r="P158" s="337">
        <v>7</v>
      </c>
      <c r="Q158" s="338">
        <v>54</v>
      </c>
      <c r="R158" s="337">
        <v>10</v>
      </c>
    </row>
    <row r="159" spans="2:18" x14ac:dyDescent="0.25">
      <c r="B159" s="911" t="s">
        <v>103</v>
      </c>
      <c r="C159" s="1129"/>
      <c r="D159" s="340" t="s">
        <v>297</v>
      </c>
      <c r="E159" s="341">
        <v>119</v>
      </c>
      <c r="F159" s="342">
        <v>25</v>
      </c>
      <c r="G159" s="343">
        <v>139</v>
      </c>
      <c r="H159" s="344">
        <v>30</v>
      </c>
      <c r="I159" s="341">
        <v>166</v>
      </c>
      <c r="J159" s="342">
        <v>33</v>
      </c>
      <c r="K159" s="343">
        <v>191</v>
      </c>
      <c r="L159" s="344">
        <v>41</v>
      </c>
      <c r="M159" s="341">
        <v>208</v>
      </c>
      <c r="N159" s="342">
        <v>50</v>
      </c>
      <c r="O159" s="343">
        <v>264</v>
      </c>
      <c r="P159" s="342">
        <v>57</v>
      </c>
      <c r="Q159" s="343">
        <v>255</v>
      </c>
      <c r="R159" s="342">
        <v>71</v>
      </c>
    </row>
    <row r="160" spans="2:18" x14ac:dyDescent="0.25">
      <c r="C160" s="1129"/>
      <c r="D160" s="345" t="s">
        <v>298</v>
      </c>
      <c r="E160" s="346">
        <v>46</v>
      </c>
      <c r="F160" s="347">
        <v>0</v>
      </c>
      <c r="G160" s="348">
        <v>48</v>
      </c>
      <c r="H160" s="349">
        <v>1</v>
      </c>
      <c r="I160" s="346">
        <v>49</v>
      </c>
      <c r="J160" s="347">
        <v>1</v>
      </c>
      <c r="K160" s="348">
        <v>51</v>
      </c>
      <c r="L160" s="349">
        <v>1</v>
      </c>
      <c r="M160" s="346">
        <v>53</v>
      </c>
      <c r="N160" s="347">
        <v>1</v>
      </c>
      <c r="O160" s="348">
        <v>53</v>
      </c>
      <c r="P160" s="347">
        <v>1</v>
      </c>
      <c r="Q160" s="348">
        <v>58</v>
      </c>
      <c r="R160" s="347">
        <v>1</v>
      </c>
    </row>
    <row r="161" spans="3:18" x14ac:dyDescent="0.25">
      <c r="C161" s="1129"/>
      <c r="D161" s="340" t="s">
        <v>299</v>
      </c>
      <c r="E161" s="341">
        <v>28</v>
      </c>
      <c r="F161" s="342">
        <v>0</v>
      </c>
      <c r="G161" s="343">
        <v>30</v>
      </c>
      <c r="H161" s="344">
        <v>0</v>
      </c>
      <c r="I161" s="341">
        <v>30</v>
      </c>
      <c r="J161" s="342">
        <v>0</v>
      </c>
      <c r="K161" s="343">
        <v>32</v>
      </c>
      <c r="L161" s="344">
        <v>0</v>
      </c>
      <c r="M161" s="341">
        <v>33</v>
      </c>
      <c r="N161" s="342">
        <v>0</v>
      </c>
      <c r="O161" s="343">
        <v>33</v>
      </c>
      <c r="P161" s="342">
        <v>0</v>
      </c>
      <c r="Q161" s="343">
        <v>35</v>
      </c>
      <c r="R161" s="342">
        <v>0</v>
      </c>
    </row>
    <row r="162" spans="3:18" x14ac:dyDescent="0.25">
      <c r="C162" s="1129"/>
      <c r="D162" s="345" t="s">
        <v>300</v>
      </c>
      <c r="E162" s="346">
        <v>2</v>
      </c>
      <c r="F162" s="347">
        <v>0</v>
      </c>
      <c r="G162" s="348">
        <v>2</v>
      </c>
      <c r="H162" s="349">
        <v>0</v>
      </c>
      <c r="I162" s="346">
        <v>3</v>
      </c>
      <c r="J162" s="347">
        <v>0</v>
      </c>
      <c r="K162" s="348">
        <v>3</v>
      </c>
      <c r="L162" s="349">
        <v>0</v>
      </c>
      <c r="M162" s="346">
        <v>3</v>
      </c>
      <c r="N162" s="347">
        <v>0</v>
      </c>
      <c r="O162" s="348">
        <v>3</v>
      </c>
      <c r="P162" s="347">
        <v>0</v>
      </c>
      <c r="Q162" s="348">
        <v>5</v>
      </c>
      <c r="R162" s="347">
        <v>0</v>
      </c>
    </row>
    <row r="163" spans="3:18" x14ac:dyDescent="0.25">
      <c r="C163" s="1129"/>
      <c r="D163" s="340" t="s">
        <v>301</v>
      </c>
      <c r="E163" s="341">
        <v>4</v>
      </c>
      <c r="F163" s="342">
        <v>5</v>
      </c>
      <c r="G163" s="343">
        <v>6</v>
      </c>
      <c r="H163" s="344">
        <v>5</v>
      </c>
      <c r="I163" s="341">
        <v>7</v>
      </c>
      <c r="J163" s="342">
        <v>5</v>
      </c>
      <c r="K163" s="343">
        <v>9</v>
      </c>
      <c r="L163" s="344">
        <v>5</v>
      </c>
      <c r="M163" s="341">
        <v>10</v>
      </c>
      <c r="N163" s="342">
        <v>5</v>
      </c>
      <c r="O163" s="343">
        <v>11</v>
      </c>
      <c r="P163" s="342">
        <v>5</v>
      </c>
      <c r="Q163" s="343">
        <v>9</v>
      </c>
      <c r="R163" s="342">
        <v>6</v>
      </c>
    </row>
    <row r="164" spans="3:18" x14ac:dyDescent="0.25">
      <c r="C164" s="1129"/>
      <c r="D164" s="345" t="s">
        <v>302</v>
      </c>
      <c r="E164" s="346">
        <v>10</v>
      </c>
      <c r="F164" s="347">
        <v>1</v>
      </c>
      <c r="G164" s="348">
        <v>11</v>
      </c>
      <c r="H164" s="349">
        <v>1</v>
      </c>
      <c r="I164" s="346">
        <v>11</v>
      </c>
      <c r="J164" s="347">
        <v>1</v>
      </c>
      <c r="K164" s="348">
        <v>12</v>
      </c>
      <c r="L164" s="349">
        <v>1</v>
      </c>
      <c r="M164" s="346">
        <v>14</v>
      </c>
      <c r="N164" s="347">
        <v>1</v>
      </c>
      <c r="O164" s="348">
        <v>15</v>
      </c>
      <c r="P164" s="347">
        <v>1</v>
      </c>
      <c r="Q164" s="348">
        <v>12</v>
      </c>
      <c r="R164" s="347">
        <v>1</v>
      </c>
    </row>
    <row r="165" spans="3:18" x14ac:dyDescent="0.25">
      <c r="C165" s="1129"/>
      <c r="D165" s="340" t="s">
        <v>303</v>
      </c>
      <c r="E165" s="341">
        <v>11</v>
      </c>
      <c r="F165" s="342">
        <v>0</v>
      </c>
      <c r="G165" s="343">
        <v>12</v>
      </c>
      <c r="H165" s="344">
        <v>0</v>
      </c>
      <c r="I165" s="341">
        <v>13</v>
      </c>
      <c r="J165" s="342">
        <v>0</v>
      </c>
      <c r="K165" s="343">
        <v>13</v>
      </c>
      <c r="L165" s="344">
        <v>0</v>
      </c>
      <c r="M165" s="341">
        <v>13</v>
      </c>
      <c r="N165" s="342">
        <v>0</v>
      </c>
      <c r="O165" s="343">
        <v>14</v>
      </c>
      <c r="P165" s="342">
        <v>0</v>
      </c>
      <c r="Q165" s="343">
        <v>17</v>
      </c>
      <c r="R165" s="342">
        <v>0</v>
      </c>
    </row>
    <row r="166" spans="3:18" x14ac:dyDescent="0.25">
      <c r="C166" s="1129"/>
      <c r="D166" s="345" t="s">
        <v>304</v>
      </c>
      <c r="E166" s="350">
        <v>1</v>
      </c>
      <c r="F166" s="351">
        <v>0</v>
      </c>
      <c r="G166" s="352">
        <v>1</v>
      </c>
      <c r="H166" s="353">
        <v>0</v>
      </c>
      <c r="I166" s="350">
        <v>1</v>
      </c>
      <c r="J166" s="351">
        <v>0</v>
      </c>
      <c r="K166" s="352">
        <v>1</v>
      </c>
      <c r="L166" s="353">
        <v>0</v>
      </c>
      <c r="M166" s="350">
        <v>1</v>
      </c>
      <c r="N166" s="351">
        <v>0</v>
      </c>
      <c r="O166" s="352">
        <v>1</v>
      </c>
      <c r="P166" s="351">
        <v>0</v>
      </c>
      <c r="Q166" s="352">
        <v>1</v>
      </c>
      <c r="R166" s="351">
        <v>0</v>
      </c>
    </row>
    <row r="167" spans="3:18" ht="15.75" thickBot="1" x14ac:dyDescent="0.3">
      <c r="C167" s="1129"/>
      <c r="D167" s="354" t="s">
        <v>10</v>
      </c>
      <c r="E167" s="355">
        <f t="shared" ref="E167:P167" si="11">SUM(E158:E166)</f>
        <v>237</v>
      </c>
      <c r="F167" s="356">
        <f t="shared" si="11"/>
        <v>33</v>
      </c>
      <c r="G167" s="357">
        <f t="shared" si="11"/>
        <v>268</v>
      </c>
      <c r="H167" s="358">
        <f t="shared" si="11"/>
        <v>39</v>
      </c>
      <c r="I167" s="355">
        <f t="shared" si="11"/>
        <v>305</v>
      </c>
      <c r="J167" s="356">
        <f t="shared" si="11"/>
        <v>43</v>
      </c>
      <c r="K167" s="357">
        <f t="shared" si="11"/>
        <v>347</v>
      </c>
      <c r="L167" s="358">
        <f t="shared" si="11"/>
        <v>53</v>
      </c>
      <c r="M167" s="355">
        <f t="shared" si="11"/>
        <v>380</v>
      </c>
      <c r="N167" s="356">
        <f t="shared" si="11"/>
        <v>64</v>
      </c>
      <c r="O167" s="357">
        <f t="shared" si="11"/>
        <v>448</v>
      </c>
      <c r="P167" s="356">
        <f t="shared" si="11"/>
        <v>71</v>
      </c>
      <c r="Q167" s="357">
        <f>SUM(Q158:Q166)</f>
        <v>446</v>
      </c>
      <c r="R167" s="356">
        <f>SUM(R158:R166)</f>
        <v>89</v>
      </c>
    </row>
    <row r="168" spans="3:18" ht="30.75" thickBot="1" x14ac:dyDescent="0.3">
      <c r="C168" s="1130"/>
      <c r="D168" s="359" t="s">
        <v>305</v>
      </c>
      <c r="E168" s="1137">
        <f>E167+F167</f>
        <v>270</v>
      </c>
      <c r="F168" s="1138"/>
      <c r="G168" s="1137">
        <f>G167+H167</f>
        <v>307</v>
      </c>
      <c r="H168" s="1138"/>
      <c r="I168" s="1137">
        <f>I167+J167</f>
        <v>348</v>
      </c>
      <c r="J168" s="1138"/>
      <c r="K168" s="1137">
        <f>K167+L167</f>
        <v>400</v>
      </c>
      <c r="L168" s="1138"/>
      <c r="M168" s="1137">
        <f>M167+N167</f>
        <v>444</v>
      </c>
      <c r="N168" s="1138"/>
      <c r="O168" s="1137">
        <f>O167+P167</f>
        <v>519</v>
      </c>
      <c r="P168" s="1138"/>
      <c r="Q168" s="1137">
        <f>Q167+R167</f>
        <v>535</v>
      </c>
      <c r="R168" s="1138"/>
    </row>
    <row r="169" spans="3:18" ht="15.75" thickBot="1" x14ac:dyDescent="0.3">
      <c r="C169" s="1127" t="s">
        <v>317</v>
      </c>
      <c r="D169" s="1131" t="str">
        <f>D156</f>
        <v>CATEG.</v>
      </c>
      <c r="E169" s="1133">
        <v>2004</v>
      </c>
      <c r="F169" s="1134"/>
      <c r="G169" s="1135">
        <v>2005</v>
      </c>
      <c r="H169" s="1136"/>
      <c r="I169" s="1133">
        <v>2006</v>
      </c>
      <c r="J169" s="1134"/>
      <c r="K169" s="1135">
        <v>2007</v>
      </c>
      <c r="L169" s="1136"/>
      <c r="M169" s="1133">
        <v>2008</v>
      </c>
      <c r="N169" s="1134"/>
      <c r="O169" s="1133">
        <v>2009</v>
      </c>
      <c r="P169" s="1134"/>
      <c r="Q169" s="1133">
        <v>2010</v>
      </c>
      <c r="R169" s="1134"/>
    </row>
    <row r="170" spans="3:18" ht="15.75" thickBot="1" x14ac:dyDescent="0.3">
      <c r="C170" s="1128"/>
      <c r="D170" s="1132"/>
      <c r="E170" s="329" t="s">
        <v>294</v>
      </c>
      <c r="F170" s="330" t="s">
        <v>295</v>
      </c>
      <c r="G170" s="331" t="s">
        <v>294</v>
      </c>
      <c r="H170" s="332" t="s">
        <v>295</v>
      </c>
      <c r="I170" s="329" t="s">
        <v>294</v>
      </c>
      <c r="J170" s="330" t="s">
        <v>295</v>
      </c>
      <c r="K170" s="331" t="s">
        <v>294</v>
      </c>
      <c r="L170" s="330" t="s">
        <v>295</v>
      </c>
      <c r="M170" s="333" t="s">
        <v>294</v>
      </c>
      <c r="N170" s="334" t="s">
        <v>295</v>
      </c>
      <c r="O170" s="333" t="s">
        <v>294</v>
      </c>
      <c r="P170" s="334" t="s">
        <v>295</v>
      </c>
      <c r="Q170" s="333" t="s">
        <v>294</v>
      </c>
      <c r="R170" s="334" t="s">
        <v>295</v>
      </c>
    </row>
    <row r="171" spans="3:18" x14ac:dyDescent="0.25">
      <c r="C171" s="1129"/>
      <c r="D171" s="335" t="s">
        <v>296</v>
      </c>
      <c r="E171" s="336">
        <v>152</v>
      </c>
      <c r="F171" s="337">
        <v>21</v>
      </c>
      <c r="G171" s="338">
        <v>167</v>
      </c>
      <c r="H171" s="339">
        <v>25</v>
      </c>
      <c r="I171" s="336">
        <v>176</v>
      </c>
      <c r="J171" s="337">
        <v>39</v>
      </c>
      <c r="K171" s="338">
        <v>185</v>
      </c>
      <c r="L171" s="339">
        <v>53</v>
      </c>
      <c r="M171" s="336">
        <v>197</v>
      </c>
      <c r="N171" s="337">
        <v>73</v>
      </c>
      <c r="O171" s="338">
        <v>211</v>
      </c>
      <c r="P171" s="337">
        <v>105</v>
      </c>
      <c r="Q171" s="338">
        <v>227</v>
      </c>
      <c r="R171" s="337">
        <v>137</v>
      </c>
    </row>
    <row r="172" spans="3:18" x14ac:dyDescent="0.25">
      <c r="C172" s="1129"/>
      <c r="D172" s="340" t="s">
        <v>297</v>
      </c>
      <c r="E172" s="341">
        <v>1780</v>
      </c>
      <c r="F172" s="342">
        <v>574</v>
      </c>
      <c r="G172" s="343">
        <v>2001</v>
      </c>
      <c r="H172" s="344">
        <v>686</v>
      </c>
      <c r="I172" s="341">
        <v>2235</v>
      </c>
      <c r="J172" s="342">
        <v>801</v>
      </c>
      <c r="K172" s="343">
        <v>2493</v>
      </c>
      <c r="L172" s="344">
        <v>913</v>
      </c>
      <c r="M172" s="341">
        <v>2834</v>
      </c>
      <c r="N172" s="342">
        <v>1099</v>
      </c>
      <c r="O172" s="343">
        <v>3152</v>
      </c>
      <c r="P172" s="342">
        <v>1344</v>
      </c>
      <c r="Q172" s="343">
        <v>3387</v>
      </c>
      <c r="R172" s="342">
        <v>1471</v>
      </c>
    </row>
    <row r="173" spans="3:18" x14ac:dyDescent="0.25">
      <c r="C173" s="1129"/>
      <c r="D173" s="345" t="s">
        <v>298</v>
      </c>
      <c r="E173" s="346">
        <v>382</v>
      </c>
      <c r="F173" s="347">
        <v>7</v>
      </c>
      <c r="G173" s="348">
        <v>412</v>
      </c>
      <c r="H173" s="349">
        <v>7</v>
      </c>
      <c r="I173" s="346">
        <v>431</v>
      </c>
      <c r="J173" s="347">
        <v>7</v>
      </c>
      <c r="K173" s="348">
        <v>450</v>
      </c>
      <c r="L173" s="349">
        <v>7</v>
      </c>
      <c r="M173" s="346">
        <v>460</v>
      </c>
      <c r="N173" s="347">
        <v>7</v>
      </c>
      <c r="O173" s="348">
        <v>471</v>
      </c>
      <c r="P173" s="347">
        <v>8</v>
      </c>
      <c r="Q173" s="348">
        <v>480</v>
      </c>
      <c r="R173" s="347">
        <v>8</v>
      </c>
    </row>
    <row r="174" spans="3:18" x14ac:dyDescent="0.25">
      <c r="C174" s="1129"/>
      <c r="D174" s="340" t="s">
        <v>299</v>
      </c>
      <c r="E174" s="341">
        <v>186</v>
      </c>
      <c r="F174" s="342">
        <v>6</v>
      </c>
      <c r="G174" s="343">
        <v>194</v>
      </c>
      <c r="H174" s="344">
        <v>6</v>
      </c>
      <c r="I174" s="341">
        <v>202</v>
      </c>
      <c r="J174" s="342">
        <v>6</v>
      </c>
      <c r="K174" s="343">
        <v>208</v>
      </c>
      <c r="L174" s="344">
        <v>6</v>
      </c>
      <c r="M174" s="341">
        <v>216</v>
      </c>
      <c r="N174" s="342">
        <v>7</v>
      </c>
      <c r="O174" s="343">
        <v>226</v>
      </c>
      <c r="P174" s="342">
        <v>7</v>
      </c>
      <c r="Q174" s="343">
        <v>241</v>
      </c>
      <c r="R174" s="342">
        <v>8</v>
      </c>
    </row>
    <row r="175" spans="3:18" x14ac:dyDescent="0.25">
      <c r="C175" s="1129"/>
      <c r="D175" s="345" t="s">
        <v>300</v>
      </c>
      <c r="E175" s="346">
        <v>125</v>
      </c>
      <c r="F175" s="347">
        <v>1</v>
      </c>
      <c r="G175" s="348">
        <v>132</v>
      </c>
      <c r="H175" s="349">
        <v>1</v>
      </c>
      <c r="I175" s="346">
        <v>137</v>
      </c>
      <c r="J175" s="347">
        <v>1</v>
      </c>
      <c r="K175" s="348">
        <v>143</v>
      </c>
      <c r="L175" s="349">
        <v>1</v>
      </c>
      <c r="M175" s="346">
        <v>148</v>
      </c>
      <c r="N175" s="347">
        <v>1</v>
      </c>
      <c r="O175" s="348">
        <v>154</v>
      </c>
      <c r="P175" s="347">
        <v>1</v>
      </c>
      <c r="Q175" s="348">
        <v>166</v>
      </c>
      <c r="R175" s="347">
        <v>1</v>
      </c>
    </row>
    <row r="176" spans="3:18" x14ac:dyDescent="0.25">
      <c r="C176" s="1129"/>
      <c r="D176" s="340" t="s">
        <v>301</v>
      </c>
      <c r="E176" s="341">
        <v>193</v>
      </c>
      <c r="F176" s="342">
        <v>161</v>
      </c>
      <c r="G176" s="343">
        <v>212</v>
      </c>
      <c r="H176" s="344">
        <v>179</v>
      </c>
      <c r="I176" s="341">
        <v>226</v>
      </c>
      <c r="J176" s="342">
        <v>199</v>
      </c>
      <c r="K176" s="343">
        <v>241</v>
      </c>
      <c r="L176" s="344">
        <v>220</v>
      </c>
      <c r="M176" s="341">
        <v>252</v>
      </c>
      <c r="N176" s="342">
        <v>241</v>
      </c>
      <c r="O176" s="343">
        <v>265</v>
      </c>
      <c r="P176" s="342">
        <v>267</v>
      </c>
      <c r="Q176" s="343">
        <v>275</v>
      </c>
      <c r="R176" s="342">
        <v>285</v>
      </c>
    </row>
    <row r="177" spans="3:18" x14ac:dyDescent="0.25">
      <c r="C177" s="1129"/>
      <c r="D177" s="345" t="s">
        <v>302</v>
      </c>
      <c r="E177" s="346">
        <v>227</v>
      </c>
      <c r="F177" s="347">
        <v>7</v>
      </c>
      <c r="G177" s="348">
        <v>241</v>
      </c>
      <c r="H177" s="349">
        <v>7</v>
      </c>
      <c r="I177" s="346">
        <v>253</v>
      </c>
      <c r="J177" s="347">
        <v>7</v>
      </c>
      <c r="K177" s="348">
        <v>264</v>
      </c>
      <c r="L177" s="349">
        <v>9</v>
      </c>
      <c r="M177" s="346">
        <v>270</v>
      </c>
      <c r="N177" s="347">
        <v>9</v>
      </c>
      <c r="O177" s="348">
        <v>277</v>
      </c>
      <c r="P177" s="347">
        <v>10</v>
      </c>
      <c r="Q177" s="348">
        <v>283</v>
      </c>
      <c r="R177" s="347">
        <v>10</v>
      </c>
    </row>
    <row r="178" spans="3:18" x14ac:dyDescent="0.25">
      <c r="C178" s="1129"/>
      <c r="D178" s="340" t="s">
        <v>303</v>
      </c>
      <c r="E178" s="341">
        <v>91</v>
      </c>
      <c r="F178" s="342">
        <v>1</v>
      </c>
      <c r="G178" s="343">
        <v>98</v>
      </c>
      <c r="H178" s="344">
        <v>1</v>
      </c>
      <c r="I178" s="341">
        <v>100</v>
      </c>
      <c r="J178" s="342">
        <v>1</v>
      </c>
      <c r="K178" s="343">
        <v>106</v>
      </c>
      <c r="L178" s="344">
        <v>1</v>
      </c>
      <c r="M178" s="341">
        <v>108</v>
      </c>
      <c r="N178" s="342">
        <v>1</v>
      </c>
      <c r="O178" s="343">
        <v>110</v>
      </c>
      <c r="P178" s="342">
        <v>1</v>
      </c>
      <c r="Q178" s="343">
        <v>113</v>
      </c>
      <c r="R178" s="342">
        <v>1</v>
      </c>
    </row>
    <row r="179" spans="3:18" x14ac:dyDescent="0.25">
      <c r="C179" s="1129"/>
      <c r="D179" s="345" t="s">
        <v>304</v>
      </c>
      <c r="E179" s="350">
        <v>49</v>
      </c>
      <c r="F179" s="351">
        <v>0</v>
      </c>
      <c r="G179" s="352">
        <v>52</v>
      </c>
      <c r="H179" s="353">
        <v>0</v>
      </c>
      <c r="I179" s="350">
        <v>52</v>
      </c>
      <c r="J179" s="351">
        <v>0</v>
      </c>
      <c r="K179" s="352">
        <v>53</v>
      </c>
      <c r="L179" s="353">
        <v>0</v>
      </c>
      <c r="M179" s="350">
        <v>55</v>
      </c>
      <c r="N179" s="351">
        <v>0</v>
      </c>
      <c r="O179" s="352">
        <v>55</v>
      </c>
      <c r="P179" s="351">
        <v>0</v>
      </c>
      <c r="Q179" s="352">
        <v>58</v>
      </c>
      <c r="R179" s="351">
        <v>0</v>
      </c>
    </row>
    <row r="180" spans="3:18" ht="15.75" thickBot="1" x14ac:dyDescent="0.3">
      <c r="C180" s="1129"/>
      <c r="D180" s="354" t="s">
        <v>10</v>
      </c>
      <c r="E180" s="355">
        <f t="shared" ref="E180:P180" si="12">SUM(E171:E179)</f>
        <v>3185</v>
      </c>
      <c r="F180" s="356">
        <f t="shared" si="12"/>
        <v>778</v>
      </c>
      <c r="G180" s="357">
        <f t="shared" si="12"/>
        <v>3509</v>
      </c>
      <c r="H180" s="358">
        <f t="shared" si="12"/>
        <v>912</v>
      </c>
      <c r="I180" s="355">
        <f t="shared" si="12"/>
        <v>3812</v>
      </c>
      <c r="J180" s="356">
        <f t="shared" si="12"/>
        <v>1061</v>
      </c>
      <c r="K180" s="357">
        <f t="shared" si="12"/>
        <v>4143</v>
      </c>
      <c r="L180" s="358">
        <f t="shared" si="12"/>
        <v>1210</v>
      </c>
      <c r="M180" s="355">
        <f t="shared" si="12"/>
        <v>4540</v>
      </c>
      <c r="N180" s="356">
        <f t="shared" si="12"/>
        <v>1438</v>
      </c>
      <c r="O180" s="357">
        <f t="shared" si="12"/>
        <v>4921</v>
      </c>
      <c r="P180" s="356">
        <f t="shared" si="12"/>
        <v>1743</v>
      </c>
      <c r="Q180" s="357">
        <f>SUM(Q171:Q179)</f>
        <v>5230</v>
      </c>
      <c r="R180" s="356">
        <f>SUM(R171:R179)</f>
        <v>1921</v>
      </c>
    </row>
    <row r="181" spans="3:18" ht="30.75" thickBot="1" x14ac:dyDescent="0.3">
      <c r="C181" s="1130"/>
      <c r="D181" s="359" t="s">
        <v>305</v>
      </c>
      <c r="E181" s="1137">
        <f>E180+F180</f>
        <v>3963</v>
      </c>
      <c r="F181" s="1138"/>
      <c r="G181" s="1137">
        <f>G180+H180</f>
        <v>4421</v>
      </c>
      <c r="H181" s="1138"/>
      <c r="I181" s="1137">
        <f>I180+J180</f>
        <v>4873</v>
      </c>
      <c r="J181" s="1138"/>
      <c r="K181" s="1137">
        <f>K180+L180</f>
        <v>5353</v>
      </c>
      <c r="L181" s="1138"/>
      <c r="M181" s="1137">
        <f>M180+N180</f>
        <v>5978</v>
      </c>
      <c r="N181" s="1138"/>
      <c r="O181" s="1137">
        <f>O180+P180</f>
        <v>6664</v>
      </c>
      <c r="P181" s="1138"/>
      <c r="Q181" s="1137">
        <f>Q180+R180</f>
        <v>7151</v>
      </c>
      <c r="R181" s="1138"/>
    </row>
    <row r="182" spans="3:18" ht="15.75" thickBot="1" x14ac:dyDescent="0.3">
      <c r="C182" s="1127" t="s">
        <v>318</v>
      </c>
      <c r="D182" s="1131" t="str">
        <f>D169</f>
        <v>CATEG.</v>
      </c>
      <c r="E182" s="1133">
        <v>2004</v>
      </c>
      <c r="F182" s="1134"/>
      <c r="G182" s="1135">
        <v>2005</v>
      </c>
      <c r="H182" s="1136"/>
      <c r="I182" s="1133">
        <v>2006</v>
      </c>
      <c r="J182" s="1134"/>
      <c r="K182" s="1135">
        <v>2007</v>
      </c>
      <c r="L182" s="1136"/>
      <c r="M182" s="1133">
        <v>2008</v>
      </c>
      <c r="N182" s="1134"/>
      <c r="O182" s="1133">
        <v>2009</v>
      </c>
      <c r="P182" s="1134"/>
      <c r="Q182" s="1133">
        <v>2010</v>
      </c>
      <c r="R182" s="1134"/>
    </row>
    <row r="183" spans="3:18" ht="15.75" thickBot="1" x14ac:dyDescent="0.3">
      <c r="C183" s="1128"/>
      <c r="D183" s="1132"/>
      <c r="E183" s="329" t="s">
        <v>294</v>
      </c>
      <c r="F183" s="330" t="s">
        <v>295</v>
      </c>
      <c r="G183" s="331" t="s">
        <v>294</v>
      </c>
      <c r="H183" s="332" t="s">
        <v>295</v>
      </c>
      <c r="I183" s="329" t="s">
        <v>294</v>
      </c>
      <c r="J183" s="330" t="s">
        <v>295</v>
      </c>
      <c r="K183" s="331" t="s">
        <v>294</v>
      </c>
      <c r="L183" s="330" t="s">
        <v>295</v>
      </c>
      <c r="M183" s="333" t="s">
        <v>294</v>
      </c>
      <c r="N183" s="334" t="s">
        <v>295</v>
      </c>
      <c r="O183" s="333" t="s">
        <v>294</v>
      </c>
      <c r="P183" s="334" t="s">
        <v>295</v>
      </c>
      <c r="Q183" s="333" t="s">
        <v>294</v>
      </c>
      <c r="R183" s="334" t="s">
        <v>295</v>
      </c>
    </row>
    <row r="184" spans="3:18" x14ac:dyDescent="0.25">
      <c r="C184" s="1129"/>
      <c r="D184" s="335" t="s">
        <v>296</v>
      </c>
      <c r="E184" s="336">
        <v>9</v>
      </c>
      <c r="F184" s="337">
        <v>4</v>
      </c>
      <c r="G184" s="338">
        <v>12</v>
      </c>
      <c r="H184" s="339">
        <v>6</v>
      </c>
      <c r="I184" s="336">
        <v>18</v>
      </c>
      <c r="J184" s="337">
        <v>7</v>
      </c>
      <c r="K184" s="338">
        <v>20</v>
      </c>
      <c r="L184" s="339">
        <v>7</v>
      </c>
      <c r="M184" s="336">
        <v>25</v>
      </c>
      <c r="N184" s="337">
        <v>12</v>
      </c>
      <c r="O184" s="338">
        <v>32</v>
      </c>
      <c r="P184" s="337">
        <v>18</v>
      </c>
      <c r="Q184" s="338">
        <v>50</v>
      </c>
      <c r="R184" s="337">
        <v>37</v>
      </c>
    </row>
    <row r="185" spans="3:18" x14ac:dyDescent="0.25">
      <c r="C185" s="1129"/>
      <c r="D185" s="340" t="s">
        <v>297</v>
      </c>
      <c r="E185" s="341">
        <v>231</v>
      </c>
      <c r="F185" s="342">
        <v>35</v>
      </c>
      <c r="G185" s="343">
        <v>308</v>
      </c>
      <c r="H185" s="344">
        <v>41</v>
      </c>
      <c r="I185" s="341">
        <v>424</v>
      </c>
      <c r="J185" s="342">
        <v>62</v>
      </c>
      <c r="K185" s="343">
        <v>561</v>
      </c>
      <c r="L185" s="344">
        <v>89</v>
      </c>
      <c r="M185" s="341">
        <v>736</v>
      </c>
      <c r="N185" s="342">
        <v>135</v>
      </c>
      <c r="O185" s="343">
        <v>871</v>
      </c>
      <c r="P185" s="342">
        <v>184</v>
      </c>
      <c r="Q185" s="343">
        <v>949</v>
      </c>
      <c r="R185" s="342">
        <v>215</v>
      </c>
    </row>
    <row r="186" spans="3:18" x14ac:dyDescent="0.25">
      <c r="C186" s="1129"/>
      <c r="D186" s="345" t="s">
        <v>298</v>
      </c>
      <c r="E186" s="346">
        <v>42</v>
      </c>
      <c r="F186" s="347">
        <v>1</v>
      </c>
      <c r="G186" s="348">
        <v>43</v>
      </c>
      <c r="H186" s="349">
        <v>1</v>
      </c>
      <c r="I186" s="346">
        <v>46</v>
      </c>
      <c r="J186" s="347">
        <v>1</v>
      </c>
      <c r="K186" s="348">
        <v>46</v>
      </c>
      <c r="L186" s="349">
        <v>1</v>
      </c>
      <c r="M186" s="346">
        <v>48</v>
      </c>
      <c r="N186" s="347">
        <v>1</v>
      </c>
      <c r="O186" s="348">
        <v>50</v>
      </c>
      <c r="P186" s="347">
        <v>1</v>
      </c>
      <c r="Q186" s="348">
        <v>58</v>
      </c>
      <c r="R186" s="347">
        <v>1</v>
      </c>
    </row>
    <row r="187" spans="3:18" x14ac:dyDescent="0.25">
      <c r="C187" s="1129"/>
      <c r="D187" s="340" t="s">
        <v>299</v>
      </c>
      <c r="E187" s="341">
        <v>39</v>
      </c>
      <c r="F187" s="342">
        <v>0</v>
      </c>
      <c r="G187" s="343">
        <v>40</v>
      </c>
      <c r="H187" s="344">
        <v>0</v>
      </c>
      <c r="I187" s="341">
        <v>43</v>
      </c>
      <c r="J187" s="342">
        <v>0</v>
      </c>
      <c r="K187" s="343">
        <v>52</v>
      </c>
      <c r="L187" s="344">
        <v>0</v>
      </c>
      <c r="M187" s="341">
        <v>56</v>
      </c>
      <c r="N187" s="342">
        <v>0</v>
      </c>
      <c r="O187" s="343">
        <v>58</v>
      </c>
      <c r="P187" s="342">
        <v>0</v>
      </c>
      <c r="Q187" s="343">
        <v>67</v>
      </c>
      <c r="R187" s="342">
        <v>0</v>
      </c>
    </row>
    <row r="188" spans="3:18" x14ac:dyDescent="0.25">
      <c r="C188" s="1129"/>
      <c r="D188" s="345" t="s">
        <v>300</v>
      </c>
      <c r="E188" s="346">
        <v>9</v>
      </c>
      <c r="F188" s="347">
        <v>0</v>
      </c>
      <c r="G188" s="348">
        <v>10</v>
      </c>
      <c r="H188" s="349">
        <v>0</v>
      </c>
      <c r="I188" s="346">
        <v>10</v>
      </c>
      <c r="J188" s="347">
        <v>0</v>
      </c>
      <c r="K188" s="348">
        <v>12</v>
      </c>
      <c r="L188" s="349">
        <v>0</v>
      </c>
      <c r="M188" s="346">
        <v>14</v>
      </c>
      <c r="N188" s="347">
        <v>0</v>
      </c>
      <c r="O188" s="348">
        <v>17</v>
      </c>
      <c r="P188" s="347">
        <v>0</v>
      </c>
      <c r="Q188" s="348">
        <v>20</v>
      </c>
      <c r="R188" s="347">
        <v>0</v>
      </c>
    </row>
    <row r="189" spans="3:18" x14ac:dyDescent="0.25">
      <c r="C189" s="1129"/>
      <c r="D189" s="340" t="s">
        <v>301</v>
      </c>
      <c r="E189" s="341">
        <v>29</v>
      </c>
      <c r="F189" s="342">
        <v>15</v>
      </c>
      <c r="G189" s="343">
        <v>34</v>
      </c>
      <c r="H189" s="344">
        <v>15</v>
      </c>
      <c r="I189" s="341">
        <v>37</v>
      </c>
      <c r="J189" s="342">
        <v>27</v>
      </c>
      <c r="K189" s="343">
        <v>46</v>
      </c>
      <c r="L189" s="344">
        <v>32</v>
      </c>
      <c r="M189" s="341">
        <v>57</v>
      </c>
      <c r="N189" s="342">
        <v>38</v>
      </c>
      <c r="O189" s="343">
        <v>65</v>
      </c>
      <c r="P189" s="342">
        <v>42</v>
      </c>
      <c r="Q189" s="343">
        <v>71</v>
      </c>
      <c r="R189" s="342">
        <v>51</v>
      </c>
    </row>
    <row r="190" spans="3:18" x14ac:dyDescent="0.25">
      <c r="C190" s="1129"/>
      <c r="D190" s="345" t="s">
        <v>302</v>
      </c>
      <c r="E190" s="346">
        <v>28</v>
      </c>
      <c r="F190" s="347">
        <v>2</v>
      </c>
      <c r="G190" s="348">
        <v>29</v>
      </c>
      <c r="H190" s="349">
        <v>2</v>
      </c>
      <c r="I190" s="346">
        <v>30</v>
      </c>
      <c r="J190" s="347">
        <v>2</v>
      </c>
      <c r="K190" s="348">
        <v>32</v>
      </c>
      <c r="L190" s="349">
        <v>2</v>
      </c>
      <c r="M190" s="346">
        <v>34</v>
      </c>
      <c r="N190" s="347">
        <v>2</v>
      </c>
      <c r="O190" s="348">
        <v>35</v>
      </c>
      <c r="P190" s="347">
        <v>2</v>
      </c>
      <c r="Q190" s="348">
        <v>47</v>
      </c>
      <c r="R190" s="347">
        <v>2</v>
      </c>
    </row>
    <row r="191" spans="3:18" x14ac:dyDescent="0.25">
      <c r="C191" s="1129"/>
      <c r="D191" s="340" t="s">
        <v>303</v>
      </c>
      <c r="E191" s="341">
        <v>10</v>
      </c>
      <c r="F191" s="342">
        <v>0</v>
      </c>
      <c r="G191" s="343">
        <v>11</v>
      </c>
      <c r="H191" s="344">
        <v>0</v>
      </c>
      <c r="I191" s="341">
        <v>11</v>
      </c>
      <c r="J191" s="342">
        <v>0</v>
      </c>
      <c r="K191" s="343">
        <v>14</v>
      </c>
      <c r="L191" s="344">
        <v>0</v>
      </c>
      <c r="M191" s="341">
        <v>18</v>
      </c>
      <c r="N191" s="342">
        <v>0</v>
      </c>
      <c r="O191" s="343">
        <v>23</v>
      </c>
      <c r="P191" s="342">
        <v>0</v>
      </c>
      <c r="Q191" s="343">
        <v>29</v>
      </c>
      <c r="R191" s="342">
        <v>1</v>
      </c>
    </row>
    <row r="192" spans="3:18" x14ac:dyDescent="0.25">
      <c r="C192" s="1129"/>
      <c r="D192" s="345" t="s">
        <v>304</v>
      </c>
      <c r="E192" s="350">
        <v>9</v>
      </c>
      <c r="F192" s="351">
        <v>0</v>
      </c>
      <c r="G192" s="352">
        <v>10</v>
      </c>
      <c r="H192" s="353">
        <v>0</v>
      </c>
      <c r="I192" s="350">
        <v>10</v>
      </c>
      <c r="J192" s="351">
        <v>0</v>
      </c>
      <c r="K192" s="352">
        <v>10</v>
      </c>
      <c r="L192" s="353">
        <v>0</v>
      </c>
      <c r="M192" s="350">
        <v>13</v>
      </c>
      <c r="N192" s="351">
        <v>0</v>
      </c>
      <c r="O192" s="352">
        <v>13</v>
      </c>
      <c r="P192" s="351">
        <v>0</v>
      </c>
      <c r="Q192" s="352">
        <v>14</v>
      </c>
      <c r="R192" s="351">
        <v>0</v>
      </c>
    </row>
    <row r="193" spans="3:18" ht="15.75" thickBot="1" x14ac:dyDescent="0.3">
      <c r="C193" s="1129"/>
      <c r="D193" s="354" t="s">
        <v>10</v>
      </c>
      <c r="E193" s="355">
        <f t="shared" ref="E193:P193" si="13">SUM(E184:E192)</f>
        <v>406</v>
      </c>
      <c r="F193" s="356">
        <f t="shared" si="13"/>
        <v>57</v>
      </c>
      <c r="G193" s="357">
        <f t="shared" si="13"/>
        <v>497</v>
      </c>
      <c r="H193" s="358">
        <f t="shared" si="13"/>
        <v>65</v>
      </c>
      <c r="I193" s="355">
        <f t="shared" si="13"/>
        <v>629</v>
      </c>
      <c r="J193" s="356">
        <f t="shared" si="13"/>
        <v>99</v>
      </c>
      <c r="K193" s="357">
        <f t="shared" si="13"/>
        <v>793</v>
      </c>
      <c r="L193" s="358">
        <f t="shared" si="13"/>
        <v>131</v>
      </c>
      <c r="M193" s="355">
        <f t="shared" si="13"/>
        <v>1001</v>
      </c>
      <c r="N193" s="356">
        <f t="shared" si="13"/>
        <v>188</v>
      </c>
      <c r="O193" s="357">
        <f t="shared" si="13"/>
        <v>1164</v>
      </c>
      <c r="P193" s="356">
        <f t="shared" si="13"/>
        <v>247</v>
      </c>
      <c r="Q193" s="357">
        <f>SUM(Q184:Q192)</f>
        <v>1305</v>
      </c>
      <c r="R193" s="356">
        <f>SUM(R184:R192)</f>
        <v>307</v>
      </c>
    </row>
    <row r="194" spans="3:18" ht="30.75" thickBot="1" x14ac:dyDescent="0.3">
      <c r="C194" s="1130"/>
      <c r="D194" s="359" t="s">
        <v>305</v>
      </c>
      <c r="E194" s="1137">
        <f>E193+F193</f>
        <v>463</v>
      </c>
      <c r="F194" s="1138"/>
      <c r="G194" s="1137">
        <f>G193+H193</f>
        <v>562</v>
      </c>
      <c r="H194" s="1138"/>
      <c r="I194" s="1137">
        <f>I193+J193</f>
        <v>728</v>
      </c>
      <c r="J194" s="1138"/>
      <c r="K194" s="1137">
        <f>K193+L193</f>
        <v>924</v>
      </c>
      <c r="L194" s="1138"/>
      <c r="M194" s="1137">
        <f>M193+N193</f>
        <v>1189</v>
      </c>
      <c r="N194" s="1138"/>
      <c r="O194" s="1137">
        <f>O193+P193</f>
        <v>1411</v>
      </c>
      <c r="P194" s="1138"/>
      <c r="Q194" s="1137">
        <f>Q193+R193</f>
        <v>1612</v>
      </c>
      <c r="R194" s="1138"/>
    </row>
    <row r="195" spans="3:18" ht="15.75" thickBot="1" x14ac:dyDescent="0.3">
      <c r="C195" s="1127" t="s">
        <v>319</v>
      </c>
      <c r="D195" s="1131" t="str">
        <f>D182</f>
        <v>CATEG.</v>
      </c>
      <c r="E195" s="1133">
        <v>2004</v>
      </c>
      <c r="F195" s="1134"/>
      <c r="G195" s="1135">
        <v>2005</v>
      </c>
      <c r="H195" s="1136"/>
      <c r="I195" s="1133">
        <v>2006</v>
      </c>
      <c r="J195" s="1134"/>
      <c r="K195" s="1135">
        <v>2007</v>
      </c>
      <c r="L195" s="1136"/>
      <c r="M195" s="1133">
        <v>2008</v>
      </c>
      <c r="N195" s="1134"/>
      <c r="O195" s="1133">
        <v>2009</v>
      </c>
      <c r="P195" s="1134"/>
      <c r="Q195" s="1133">
        <v>2010</v>
      </c>
      <c r="R195" s="1134"/>
    </row>
    <row r="196" spans="3:18" ht="15.75" thickBot="1" x14ac:dyDescent="0.3">
      <c r="C196" s="1128"/>
      <c r="D196" s="1132"/>
      <c r="E196" s="329" t="s">
        <v>294</v>
      </c>
      <c r="F196" s="330" t="s">
        <v>295</v>
      </c>
      <c r="G196" s="331" t="s">
        <v>294</v>
      </c>
      <c r="H196" s="332" t="s">
        <v>295</v>
      </c>
      <c r="I196" s="329" t="s">
        <v>294</v>
      </c>
      <c r="J196" s="330" t="s">
        <v>295</v>
      </c>
      <c r="K196" s="331" t="s">
        <v>294</v>
      </c>
      <c r="L196" s="330" t="s">
        <v>295</v>
      </c>
      <c r="M196" s="333" t="s">
        <v>294</v>
      </c>
      <c r="N196" s="334" t="s">
        <v>295</v>
      </c>
      <c r="O196" s="333" t="s">
        <v>294</v>
      </c>
      <c r="P196" s="334" t="s">
        <v>295</v>
      </c>
      <c r="Q196" s="333" t="s">
        <v>294</v>
      </c>
      <c r="R196" s="334" t="s">
        <v>295</v>
      </c>
    </row>
    <row r="197" spans="3:18" x14ac:dyDescent="0.25">
      <c r="C197" s="1129"/>
      <c r="D197" s="335" t="s">
        <v>296</v>
      </c>
      <c r="E197" s="336">
        <v>251</v>
      </c>
      <c r="F197" s="337">
        <v>72</v>
      </c>
      <c r="G197" s="338">
        <v>274</v>
      </c>
      <c r="H197" s="339">
        <v>84</v>
      </c>
      <c r="I197" s="336">
        <v>299</v>
      </c>
      <c r="J197" s="337">
        <v>98</v>
      </c>
      <c r="K197" s="338">
        <v>321</v>
      </c>
      <c r="L197" s="339">
        <v>119</v>
      </c>
      <c r="M197" s="336">
        <v>346</v>
      </c>
      <c r="N197" s="337">
        <v>136</v>
      </c>
      <c r="O197" s="338">
        <v>377</v>
      </c>
      <c r="P197" s="337">
        <v>179</v>
      </c>
      <c r="Q197" s="338">
        <v>408</v>
      </c>
      <c r="R197" s="337">
        <v>218</v>
      </c>
    </row>
    <row r="198" spans="3:18" x14ac:dyDescent="0.25">
      <c r="C198" s="1129"/>
      <c r="D198" s="340" t="s">
        <v>297</v>
      </c>
      <c r="E198" s="341">
        <v>2233</v>
      </c>
      <c r="F198" s="342">
        <v>695</v>
      </c>
      <c r="G198" s="343">
        <v>2453</v>
      </c>
      <c r="H198" s="344">
        <v>804</v>
      </c>
      <c r="I198" s="341">
        <v>2679</v>
      </c>
      <c r="J198" s="342">
        <v>941</v>
      </c>
      <c r="K198" s="343">
        <v>2911</v>
      </c>
      <c r="L198" s="344">
        <v>1069</v>
      </c>
      <c r="M198" s="341">
        <v>3182</v>
      </c>
      <c r="N198" s="342">
        <v>1226</v>
      </c>
      <c r="O198" s="343">
        <v>3434</v>
      </c>
      <c r="P198" s="342">
        <v>1423</v>
      </c>
      <c r="Q198" s="343">
        <v>3545</v>
      </c>
      <c r="R198" s="342">
        <v>1522</v>
      </c>
    </row>
    <row r="199" spans="3:18" x14ac:dyDescent="0.25">
      <c r="C199" s="1129"/>
      <c r="D199" s="345" t="s">
        <v>298</v>
      </c>
      <c r="E199" s="346">
        <v>414</v>
      </c>
      <c r="F199" s="347">
        <v>7</v>
      </c>
      <c r="G199" s="348">
        <v>433</v>
      </c>
      <c r="H199" s="349">
        <v>7</v>
      </c>
      <c r="I199" s="346">
        <v>441</v>
      </c>
      <c r="J199" s="347">
        <v>7</v>
      </c>
      <c r="K199" s="348">
        <v>448</v>
      </c>
      <c r="L199" s="349">
        <v>7</v>
      </c>
      <c r="M199" s="346">
        <v>453</v>
      </c>
      <c r="N199" s="347">
        <v>7</v>
      </c>
      <c r="O199" s="348">
        <v>456</v>
      </c>
      <c r="P199" s="347">
        <v>7</v>
      </c>
      <c r="Q199" s="348">
        <v>458</v>
      </c>
      <c r="R199" s="347">
        <v>6</v>
      </c>
    </row>
    <row r="200" spans="3:18" x14ac:dyDescent="0.25">
      <c r="C200" s="1129"/>
      <c r="D200" s="340" t="s">
        <v>299</v>
      </c>
      <c r="E200" s="341">
        <v>273</v>
      </c>
      <c r="F200" s="342">
        <v>2</v>
      </c>
      <c r="G200" s="343">
        <v>281</v>
      </c>
      <c r="H200" s="344">
        <v>2</v>
      </c>
      <c r="I200" s="341">
        <v>284</v>
      </c>
      <c r="J200" s="342">
        <v>2</v>
      </c>
      <c r="K200" s="343">
        <v>288</v>
      </c>
      <c r="L200" s="344">
        <v>3</v>
      </c>
      <c r="M200" s="341">
        <v>295</v>
      </c>
      <c r="N200" s="342">
        <v>3</v>
      </c>
      <c r="O200" s="343">
        <v>298</v>
      </c>
      <c r="P200" s="342">
        <v>3</v>
      </c>
      <c r="Q200" s="343">
        <v>285</v>
      </c>
      <c r="R200" s="342">
        <v>3</v>
      </c>
    </row>
    <row r="201" spans="3:18" x14ac:dyDescent="0.25">
      <c r="C201" s="1129"/>
      <c r="D201" s="345" t="s">
        <v>300</v>
      </c>
      <c r="E201" s="346">
        <v>271</v>
      </c>
      <c r="F201" s="347">
        <v>0</v>
      </c>
      <c r="G201" s="348">
        <v>278</v>
      </c>
      <c r="H201" s="349">
        <v>0</v>
      </c>
      <c r="I201" s="346">
        <v>282</v>
      </c>
      <c r="J201" s="347">
        <v>0</v>
      </c>
      <c r="K201" s="348">
        <v>285</v>
      </c>
      <c r="L201" s="349">
        <v>0</v>
      </c>
      <c r="M201" s="346">
        <v>290</v>
      </c>
      <c r="N201" s="347">
        <v>0</v>
      </c>
      <c r="O201" s="348">
        <v>293</v>
      </c>
      <c r="P201" s="347">
        <v>0</v>
      </c>
      <c r="Q201" s="348">
        <v>291</v>
      </c>
      <c r="R201" s="347">
        <v>0</v>
      </c>
    </row>
    <row r="202" spans="3:18" x14ac:dyDescent="0.25">
      <c r="C202" s="1129"/>
      <c r="D202" s="340" t="s">
        <v>301</v>
      </c>
      <c r="E202" s="341">
        <v>240</v>
      </c>
      <c r="F202" s="342">
        <v>263</v>
      </c>
      <c r="G202" s="343">
        <v>256</v>
      </c>
      <c r="H202" s="344">
        <v>292</v>
      </c>
      <c r="I202" s="341">
        <v>273</v>
      </c>
      <c r="J202" s="342">
        <v>336</v>
      </c>
      <c r="K202" s="343">
        <v>289</v>
      </c>
      <c r="L202" s="344">
        <v>351</v>
      </c>
      <c r="M202" s="341">
        <v>294</v>
      </c>
      <c r="N202" s="342">
        <v>370</v>
      </c>
      <c r="O202" s="343">
        <v>304</v>
      </c>
      <c r="P202" s="342">
        <v>394</v>
      </c>
      <c r="Q202" s="343">
        <v>316</v>
      </c>
      <c r="R202" s="342">
        <v>405</v>
      </c>
    </row>
    <row r="203" spans="3:18" x14ac:dyDescent="0.25">
      <c r="C203" s="1129"/>
      <c r="D203" s="345" t="s">
        <v>302</v>
      </c>
      <c r="E203" s="346">
        <v>214</v>
      </c>
      <c r="F203" s="347">
        <v>2</v>
      </c>
      <c r="G203" s="348">
        <v>226</v>
      </c>
      <c r="H203" s="349">
        <v>2</v>
      </c>
      <c r="I203" s="346">
        <v>231</v>
      </c>
      <c r="J203" s="347">
        <v>3</v>
      </c>
      <c r="K203" s="348">
        <v>236</v>
      </c>
      <c r="L203" s="349">
        <v>3</v>
      </c>
      <c r="M203" s="346">
        <v>243</v>
      </c>
      <c r="N203" s="347">
        <v>3</v>
      </c>
      <c r="O203" s="348">
        <v>248</v>
      </c>
      <c r="P203" s="347">
        <v>3</v>
      </c>
      <c r="Q203" s="348">
        <v>241</v>
      </c>
      <c r="R203" s="347">
        <v>3</v>
      </c>
    </row>
    <row r="204" spans="3:18" x14ac:dyDescent="0.25">
      <c r="C204" s="1129"/>
      <c r="D204" s="340" t="s">
        <v>303</v>
      </c>
      <c r="E204" s="341">
        <v>85</v>
      </c>
      <c r="F204" s="342">
        <v>0</v>
      </c>
      <c r="G204" s="343">
        <v>90</v>
      </c>
      <c r="H204" s="344">
        <v>0</v>
      </c>
      <c r="I204" s="341">
        <v>93</v>
      </c>
      <c r="J204" s="342">
        <v>0</v>
      </c>
      <c r="K204" s="343">
        <v>96</v>
      </c>
      <c r="L204" s="344">
        <v>0</v>
      </c>
      <c r="M204" s="341">
        <v>100</v>
      </c>
      <c r="N204" s="342">
        <v>0</v>
      </c>
      <c r="O204" s="343">
        <v>102</v>
      </c>
      <c r="P204" s="342">
        <v>0</v>
      </c>
      <c r="Q204" s="343">
        <v>100</v>
      </c>
      <c r="R204" s="342">
        <v>0</v>
      </c>
    </row>
    <row r="205" spans="3:18" x14ac:dyDescent="0.25">
      <c r="C205" s="1129"/>
      <c r="D205" s="345" t="s">
        <v>304</v>
      </c>
      <c r="E205" s="350">
        <v>76</v>
      </c>
      <c r="F205" s="351">
        <v>0</v>
      </c>
      <c r="G205" s="352">
        <v>79</v>
      </c>
      <c r="H205" s="353">
        <v>0</v>
      </c>
      <c r="I205" s="350">
        <v>82</v>
      </c>
      <c r="J205" s="351">
        <v>0</v>
      </c>
      <c r="K205" s="352">
        <v>83</v>
      </c>
      <c r="L205" s="353">
        <v>0</v>
      </c>
      <c r="M205" s="350">
        <v>83</v>
      </c>
      <c r="N205" s="351">
        <v>0</v>
      </c>
      <c r="O205" s="352">
        <v>83</v>
      </c>
      <c r="P205" s="351">
        <v>0</v>
      </c>
      <c r="Q205" s="352">
        <v>80</v>
      </c>
      <c r="R205" s="351">
        <v>0</v>
      </c>
    </row>
    <row r="206" spans="3:18" ht="15.75" thickBot="1" x14ac:dyDescent="0.3">
      <c r="C206" s="1129"/>
      <c r="D206" s="354" t="s">
        <v>10</v>
      </c>
      <c r="E206" s="355">
        <f t="shared" ref="E206:P206" si="14">SUM(E197:E205)</f>
        <v>4057</v>
      </c>
      <c r="F206" s="356">
        <f t="shared" si="14"/>
        <v>1041</v>
      </c>
      <c r="G206" s="357">
        <f t="shared" si="14"/>
        <v>4370</v>
      </c>
      <c r="H206" s="358">
        <f t="shared" si="14"/>
        <v>1191</v>
      </c>
      <c r="I206" s="355">
        <f t="shared" si="14"/>
        <v>4664</v>
      </c>
      <c r="J206" s="356">
        <f t="shared" si="14"/>
        <v>1387</v>
      </c>
      <c r="K206" s="357">
        <f t="shared" si="14"/>
        <v>4957</v>
      </c>
      <c r="L206" s="358">
        <f t="shared" si="14"/>
        <v>1552</v>
      </c>
      <c r="M206" s="355">
        <f t="shared" si="14"/>
        <v>5286</v>
      </c>
      <c r="N206" s="356">
        <f t="shared" si="14"/>
        <v>1745</v>
      </c>
      <c r="O206" s="357">
        <f t="shared" si="14"/>
        <v>5595</v>
      </c>
      <c r="P206" s="356">
        <f t="shared" si="14"/>
        <v>2009</v>
      </c>
      <c r="Q206" s="357">
        <f>SUM(Q197:Q205)</f>
        <v>5724</v>
      </c>
      <c r="R206" s="356">
        <f>SUM(R197:R205)</f>
        <v>2157</v>
      </c>
    </row>
    <row r="207" spans="3:18" ht="30.75" thickBot="1" x14ac:dyDescent="0.3">
      <c r="C207" s="1130"/>
      <c r="D207" s="359" t="s">
        <v>305</v>
      </c>
      <c r="E207" s="1137">
        <f>E206+F206</f>
        <v>5098</v>
      </c>
      <c r="F207" s="1138"/>
      <c r="G207" s="1137">
        <f>G206+H206</f>
        <v>5561</v>
      </c>
      <c r="H207" s="1138"/>
      <c r="I207" s="1137">
        <f>I206+J206</f>
        <v>6051</v>
      </c>
      <c r="J207" s="1138"/>
      <c r="K207" s="1137">
        <f>K206+L206</f>
        <v>6509</v>
      </c>
      <c r="L207" s="1138"/>
      <c r="M207" s="1137">
        <f>M206+N206</f>
        <v>7031</v>
      </c>
      <c r="N207" s="1138"/>
      <c r="O207" s="1137">
        <f>O206+P206</f>
        <v>7604</v>
      </c>
      <c r="P207" s="1138"/>
      <c r="Q207" s="1137">
        <f>Q206+R206</f>
        <v>7881</v>
      </c>
      <c r="R207" s="1138"/>
    </row>
    <row r="208" spans="3:18" ht="15.75" thickBot="1" x14ac:dyDescent="0.3">
      <c r="C208" s="1127" t="s">
        <v>320</v>
      </c>
      <c r="D208" s="1131" t="str">
        <f>D195</f>
        <v>CATEG.</v>
      </c>
      <c r="E208" s="1133">
        <v>2004</v>
      </c>
      <c r="F208" s="1134"/>
      <c r="G208" s="1135">
        <v>2005</v>
      </c>
      <c r="H208" s="1136"/>
      <c r="I208" s="1133">
        <v>2006</v>
      </c>
      <c r="J208" s="1134"/>
      <c r="K208" s="1135">
        <v>2007</v>
      </c>
      <c r="L208" s="1136"/>
      <c r="M208" s="1133">
        <v>2008</v>
      </c>
      <c r="N208" s="1134"/>
      <c r="O208" s="1133">
        <v>2009</v>
      </c>
      <c r="P208" s="1134"/>
      <c r="Q208" s="1133">
        <v>2010</v>
      </c>
      <c r="R208" s="1134"/>
    </row>
    <row r="209" spans="3:18" ht="15.75" thickBot="1" x14ac:dyDescent="0.3">
      <c r="C209" s="1128"/>
      <c r="D209" s="1132"/>
      <c r="E209" s="329" t="s">
        <v>294</v>
      </c>
      <c r="F209" s="330" t="s">
        <v>295</v>
      </c>
      <c r="G209" s="331" t="s">
        <v>294</v>
      </c>
      <c r="H209" s="332" t="s">
        <v>295</v>
      </c>
      <c r="I209" s="329" t="s">
        <v>294</v>
      </c>
      <c r="J209" s="330" t="s">
        <v>295</v>
      </c>
      <c r="K209" s="331" t="s">
        <v>294</v>
      </c>
      <c r="L209" s="330" t="s">
        <v>295</v>
      </c>
      <c r="M209" s="333" t="s">
        <v>294</v>
      </c>
      <c r="N209" s="334" t="s">
        <v>295</v>
      </c>
      <c r="O209" s="333" t="s">
        <v>294</v>
      </c>
      <c r="P209" s="334" t="s">
        <v>295</v>
      </c>
      <c r="Q209" s="333" t="s">
        <v>294</v>
      </c>
      <c r="R209" s="334" t="s">
        <v>295</v>
      </c>
    </row>
    <row r="210" spans="3:18" x14ac:dyDescent="0.25">
      <c r="C210" s="1129"/>
      <c r="D210" s="335" t="s">
        <v>296</v>
      </c>
      <c r="E210" s="336">
        <v>82</v>
      </c>
      <c r="F210" s="337">
        <v>6</v>
      </c>
      <c r="G210" s="338">
        <v>102</v>
      </c>
      <c r="H210" s="339">
        <v>13</v>
      </c>
      <c r="I210" s="336">
        <v>131</v>
      </c>
      <c r="J210" s="337">
        <v>25</v>
      </c>
      <c r="K210" s="338">
        <v>148</v>
      </c>
      <c r="L210" s="339">
        <v>30</v>
      </c>
      <c r="M210" s="336">
        <v>162</v>
      </c>
      <c r="N210" s="337">
        <v>38</v>
      </c>
      <c r="O210" s="338">
        <v>198</v>
      </c>
      <c r="P210" s="337">
        <v>69</v>
      </c>
      <c r="Q210" s="338">
        <v>203</v>
      </c>
      <c r="R210" s="337">
        <v>87</v>
      </c>
    </row>
    <row r="211" spans="3:18" x14ac:dyDescent="0.25">
      <c r="C211" s="1129"/>
      <c r="D211" s="340" t="s">
        <v>297</v>
      </c>
      <c r="E211" s="341">
        <v>602</v>
      </c>
      <c r="F211" s="342">
        <v>80</v>
      </c>
      <c r="G211" s="343">
        <v>700</v>
      </c>
      <c r="H211" s="344">
        <v>115</v>
      </c>
      <c r="I211" s="341">
        <v>806</v>
      </c>
      <c r="J211" s="342">
        <v>140</v>
      </c>
      <c r="K211" s="343">
        <v>889</v>
      </c>
      <c r="L211" s="344">
        <v>175</v>
      </c>
      <c r="M211" s="341">
        <v>1040</v>
      </c>
      <c r="N211" s="342">
        <v>217</v>
      </c>
      <c r="O211" s="343">
        <v>1174</v>
      </c>
      <c r="P211" s="342">
        <v>303</v>
      </c>
      <c r="Q211" s="343">
        <v>1202</v>
      </c>
      <c r="R211" s="342">
        <v>320</v>
      </c>
    </row>
    <row r="212" spans="3:18" x14ac:dyDescent="0.25">
      <c r="C212" s="1129"/>
      <c r="D212" s="345" t="s">
        <v>298</v>
      </c>
      <c r="E212" s="346">
        <v>86</v>
      </c>
      <c r="F212" s="347">
        <v>0</v>
      </c>
      <c r="G212" s="348">
        <v>92</v>
      </c>
      <c r="H212" s="349">
        <v>0</v>
      </c>
      <c r="I212" s="346">
        <v>97</v>
      </c>
      <c r="J212" s="347">
        <v>0</v>
      </c>
      <c r="K212" s="348">
        <v>99</v>
      </c>
      <c r="L212" s="349">
        <v>0</v>
      </c>
      <c r="M212" s="346">
        <v>101</v>
      </c>
      <c r="N212" s="347">
        <v>0</v>
      </c>
      <c r="O212" s="348">
        <v>103</v>
      </c>
      <c r="P212" s="347">
        <v>0</v>
      </c>
      <c r="Q212" s="348">
        <v>100</v>
      </c>
      <c r="R212" s="347">
        <v>0</v>
      </c>
    </row>
    <row r="213" spans="3:18" x14ac:dyDescent="0.25">
      <c r="C213" s="1129"/>
      <c r="D213" s="340" t="s">
        <v>299</v>
      </c>
      <c r="E213" s="341">
        <v>50</v>
      </c>
      <c r="F213" s="342">
        <v>0</v>
      </c>
      <c r="G213" s="343">
        <v>51</v>
      </c>
      <c r="H213" s="344">
        <v>0</v>
      </c>
      <c r="I213" s="341">
        <v>53</v>
      </c>
      <c r="J213" s="342">
        <v>0</v>
      </c>
      <c r="K213" s="343">
        <v>55</v>
      </c>
      <c r="L213" s="344">
        <v>0</v>
      </c>
      <c r="M213" s="341">
        <v>63</v>
      </c>
      <c r="N213" s="342">
        <v>0</v>
      </c>
      <c r="O213" s="343">
        <v>64</v>
      </c>
      <c r="P213" s="342">
        <v>0</v>
      </c>
      <c r="Q213" s="343">
        <v>64</v>
      </c>
      <c r="R213" s="342">
        <v>0</v>
      </c>
    </row>
    <row r="214" spans="3:18" x14ac:dyDescent="0.25">
      <c r="C214" s="1129"/>
      <c r="D214" s="345" t="s">
        <v>300</v>
      </c>
      <c r="E214" s="346">
        <v>22</v>
      </c>
      <c r="F214" s="347">
        <v>0</v>
      </c>
      <c r="G214" s="348">
        <v>24</v>
      </c>
      <c r="H214" s="349">
        <v>0</v>
      </c>
      <c r="I214" s="346">
        <v>26</v>
      </c>
      <c r="J214" s="347">
        <v>0</v>
      </c>
      <c r="K214" s="348">
        <v>28</v>
      </c>
      <c r="L214" s="349">
        <v>0</v>
      </c>
      <c r="M214" s="346">
        <v>29</v>
      </c>
      <c r="N214" s="347">
        <v>0</v>
      </c>
      <c r="O214" s="348">
        <v>31</v>
      </c>
      <c r="P214" s="347">
        <v>0</v>
      </c>
      <c r="Q214" s="348">
        <v>29</v>
      </c>
      <c r="R214" s="347">
        <v>0</v>
      </c>
    </row>
    <row r="215" spans="3:18" x14ac:dyDescent="0.25">
      <c r="C215" s="1129"/>
      <c r="D215" s="340" t="s">
        <v>301</v>
      </c>
      <c r="E215" s="341">
        <v>35</v>
      </c>
      <c r="F215" s="342">
        <v>12</v>
      </c>
      <c r="G215" s="343">
        <v>40</v>
      </c>
      <c r="H215" s="344">
        <v>20</v>
      </c>
      <c r="I215" s="341">
        <v>47</v>
      </c>
      <c r="J215" s="342">
        <v>27</v>
      </c>
      <c r="K215" s="343">
        <v>51</v>
      </c>
      <c r="L215" s="344">
        <v>28</v>
      </c>
      <c r="M215" s="341">
        <v>55</v>
      </c>
      <c r="N215" s="342">
        <v>32</v>
      </c>
      <c r="O215" s="343">
        <v>63</v>
      </c>
      <c r="P215" s="342">
        <v>37</v>
      </c>
      <c r="Q215" s="343">
        <v>64</v>
      </c>
      <c r="R215" s="342">
        <v>39</v>
      </c>
    </row>
    <row r="216" spans="3:18" x14ac:dyDescent="0.25">
      <c r="C216" s="1129"/>
      <c r="D216" s="345" t="s">
        <v>302</v>
      </c>
      <c r="E216" s="346">
        <v>44</v>
      </c>
      <c r="F216" s="347">
        <v>0</v>
      </c>
      <c r="G216" s="348">
        <v>46</v>
      </c>
      <c r="H216" s="349">
        <v>0</v>
      </c>
      <c r="I216" s="346">
        <v>53</v>
      </c>
      <c r="J216" s="347">
        <v>0</v>
      </c>
      <c r="K216" s="348">
        <v>58</v>
      </c>
      <c r="L216" s="349">
        <v>1</v>
      </c>
      <c r="M216" s="346">
        <v>63</v>
      </c>
      <c r="N216" s="347">
        <v>1</v>
      </c>
      <c r="O216" s="348">
        <v>65</v>
      </c>
      <c r="P216" s="347">
        <v>1</v>
      </c>
      <c r="Q216" s="348">
        <v>65</v>
      </c>
      <c r="R216" s="347">
        <v>1</v>
      </c>
    </row>
    <row r="217" spans="3:18" x14ac:dyDescent="0.25">
      <c r="C217" s="1129"/>
      <c r="D217" s="340" t="s">
        <v>303</v>
      </c>
      <c r="E217" s="341">
        <v>14</v>
      </c>
      <c r="F217" s="342">
        <v>0</v>
      </c>
      <c r="G217" s="343">
        <v>15</v>
      </c>
      <c r="H217" s="344">
        <v>0</v>
      </c>
      <c r="I217" s="341">
        <v>18</v>
      </c>
      <c r="J217" s="342">
        <v>0</v>
      </c>
      <c r="K217" s="343">
        <v>19</v>
      </c>
      <c r="L217" s="344">
        <v>0</v>
      </c>
      <c r="M217" s="341">
        <v>20</v>
      </c>
      <c r="N217" s="342">
        <v>0</v>
      </c>
      <c r="O217" s="343">
        <v>21</v>
      </c>
      <c r="P217" s="342">
        <v>0</v>
      </c>
      <c r="Q217" s="343">
        <v>20</v>
      </c>
      <c r="R217" s="342">
        <v>0</v>
      </c>
    </row>
    <row r="218" spans="3:18" x14ac:dyDescent="0.25">
      <c r="C218" s="1129"/>
      <c r="D218" s="345" t="s">
        <v>304</v>
      </c>
      <c r="E218" s="350">
        <v>14</v>
      </c>
      <c r="F218" s="351">
        <v>0</v>
      </c>
      <c r="G218" s="352">
        <v>14</v>
      </c>
      <c r="H218" s="353">
        <v>0</v>
      </c>
      <c r="I218" s="350">
        <v>15</v>
      </c>
      <c r="J218" s="351">
        <v>0</v>
      </c>
      <c r="K218" s="352">
        <v>15</v>
      </c>
      <c r="L218" s="353">
        <v>0</v>
      </c>
      <c r="M218" s="350">
        <v>15</v>
      </c>
      <c r="N218" s="351">
        <v>0</v>
      </c>
      <c r="O218" s="352">
        <v>16</v>
      </c>
      <c r="P218" s="351">
        <v>0</v>
      </c>
      <c r="Q218" s="352">
        <v>14</v>
      </c>
      <c r="R218" s="351">
        <v>0</v>
      </c>
    </row>
    <row r="219" spans="3:18" ht="15.75" thickBot="1" x14ac:dyDescent="0.3">
      <c r="C219" s="1129"/>
      <c r="D219" s="354" t="s">
        <v>10</v>
      </c>
      <c r="E219" s="355">
        <f t="shared" ref="E219:P219" si="15">SUM(E210:E218)</f>
        <v>949</v>
      </c>
      <c r="F219" s="356">
        <f t="shared" si="15"/>
        <v>98</v>
      </c>
      <c r="G219" s="357">
        <f t="shared" si="15"/>
        <v>1084</v>
      </c>
      <c r="H219" s="358">
        <f t="shared" si="15"/>
        <v>148</v>
      </c>
      <c r="I219" s="355">
        <f t="shared" si="15"/>
        <v>1246</v>
      </c>
      <c r="J219" s="356">
        <f t="shared" si="15"/>
        <v>192</v>
      </c>
      <c r="K219" s="357">
        <f t="shared" si="15"/>
        <v>1362</v>
      </c>
      <c r="L219" s="358">
        <f t="shared" si="15"/>
        <v>234</v>
      </c>
      <c r="M219" s="355">
        <f t="shared" si="15"/>
        <v>1548</v>
      </c>
      <c r="N219" s="356">
        <f t="shared" si="15"/>
        <v>288</v>
      </c>
      <c r="O219" s="357">
        <f t="shared" si="15"/>
        <v>1735</v>
      </c>
      <c r="P219" s="356">
        <f t="shared" si="15"/>
        <v>410</v>
      </c>
      <c r="Q219" s="357">
        <f>SUM(Q210:Q218)</f>
        <v>1761</v>
      </c>
      <c r="R219" s="356">
        <f>SUM(R210:R218)</f>
        <v>447</v>
      </c>
    </row>
    <row r="220" spans="3:18" ht="30.75" thickBot="1" x14ac:dyDescent="0.3">
      <c r="C220" s="1130"/>
      <c r="D220" s="359" t="s">
        <v>305</v>
      </c>
      <c r="E220" s="1137">
        <f>E219+F219</f>
        <v>1047</v>
      </c>
      <c r="F220" s="1138"/>
      <c r="G220" s="1137">
        <f>G219+H219</f>
        <v>1232</v>
      </c>
      <c r="H220" s="1138"/>
      <c r="I220" s="1137">
        <f>I219+J219</f>
        <v>1438</v>
      </c>
      <c r="J220" s="1138"/>
      <c r="K220" s="1137">
        <f>K219+L219</f>
        <v>1596</v>
      </c>
      <c r="L220" s="1138"/>
      <c r="M220" s="1137">
        <f>M219+N219</f>
        <v>1836</v>
      </c>
      <c r="N220" s="1138"/>
      <c r="O220" s="1137">
        <f>O219+P219</f>
        <v>2145</v>
      </c>
      <c r="P220" s="1138"/>
      <c r="Q220" s="1137">
        <f>Q219+R219</f>
        <v>2208</v>
      </c>
      <c r="R220" s="1138"/>
    </row>
    <row r="221" spans="3:18" ht="15.75" thickBot="1" x14ac:dyDescent="0.3">
      <c r="C221" s="1127" t="s">
        <v>321</v>
      </c>
      <c r="D221" s="1131" t="str">
        <f>D208</f>
        <v>CATEG.</v>
      </c>
      <c r="E221" s="1133">
        <v>2004</v>
      </c>
      <c r="F221" s="1134"/>
      <c r="G221" s="1135">
        <v>2005</v>
      </c>
      <c r="H221" s="1136"/>
      <c r="I221" s="1133">
        <v>2006</v>
      </c>
      <c r="J221" s="1134"/>
      <c r="K221" s="1135">
        <v>2007</v>
      </c>
      <c r="L221" s="1136"/>
      <c r="M221" s="1133">
        <v>2008</v>
      </c>
      <c r="N221" s="1134"/>
      <c r="O221" s="1133">
        <v>2009</v>
      </c>
      <c r="P221" s="1134"/>
      <c r="Q221" s="1133">
        <v>2010</v>
      </c>
      <c r="R221" s="1134"/>
    </row>
    <row r="222" spans="3:18" ht="15.75" thickBot="1" x14ac:dyDescent="0.3">
      <c r="C222" s="1128"/>
      <c r="D222" s="1132"/>
      <c r="E222" s="329" t="s">
        <v>294</v>
      </c>
      <c r="F222" s="330" t="s">
        <v>295</v>
      </c>
      <c r="G222" s="331" t="s">
        <v>294</v>
      </c>
      <c r="H222" s="332" t="s">
        <v>295</v>
      </c>
      <c r="I222" s="329" t="s">
        <v>294</v>
      </c>
      <c r="J222" s="330" t="s">
        <v>295</v>
      </c>
      <c r="K222" s="331" t="s">
        <v>294</v>
      </c>
      <c r="L222" s="330" t="s">
        <v>295</v>
      </c>
      <c r="M222" s="333" t="s">
        <v>294</v>
      </c>
      <c r="N222" s="334" t="s">
        <v>295</v>
      </c>
      <c r="O222" s="333" t="s">
        <v>294</v>
      </c>
      <c r="P222" s="334" t="s">
        <v>295</v>
      </c>
      <c r="Q222" s="333" t="s">
        <v>294</v>
      </c>
      <c r="R222" s="334" t="s">
        <v>295</v>
      </c>
    </row>
    <row r="223" spans="3:18" x14ac:dyDescent="0.25">
      <c r="C223" s="1129"/>
      <c r="D223" s="335" t="s">
        <v>296</v>
      </c>
      <c r="E223" s="336">
        <v>29</v>
      </c>
      <c r="F223" s="337">
        <v>14</v>
      </c>
      <c r="G223" s="338">
        <v>36</v>
      </c>
      <c r="H223" s="339">
        <v>14</v>
      </c>
      <c r="I223" s="336">
        <v>55</v>
      </c>
      <c r="J223" s="337">
        <v>17</v>
      </c>
      <c r="K223" s="338">
        <v>65</v>
      </c>
      <c r="L223" s="339">
        <v>18</v>
      </c>
      <c r="M223" s="336">
        <v>69</v>
      </c>
      <c r="N223" s="337">
        <v>22</v>
      </c>
      <c r="O223" s="338">
        <v>74</v>
      </c>
      <c r="P223" s="337">
        <v>25</v>
      </c>
      <c r="Q223" s="338">
        <v>105</v>
      </c>
      <c r="R223" s="337">
        <v>37</v>
      </c>
    </row>
    <row r="224" spans="3:18" x14ac:dyDescent="0.25">
      <c r="C224" s="1129"/>
      <c r="D224" s="340" t="s">
        <v>297</v>
      </c>
      <c r="E224" s="341">
        <v>276</v>
      </c>
      <c r="F224" s="342">
        <v>71</v>
      </c>
      <c r="G224" s="343">
        <v>305</v>
      </c>
      <c r="H224" s="344">
        <v>80</v>
      </c>
      <c r="I224" s="341">
        <v>424</v>
      </c>
      <c r="J224" s="342">
        <v>112</v>
      </c>
      <c r="K224" s="343">
        <v>495</v>
      </c>
      <c r="L224" s="344">
        <v>136</v>
      </c>
      <c r="M224" s="341">
        <v>637</v>
      </c>
      <c r="N224" s="342">
        <v>176</v>
      </c>
      <c r="O224" s="343">
        <v>780</v>
      </c>
      <c r="P224" s="342">
        <v>217</v>
      </c>
      <c r="Q224" s="343">
        <v>1207</v>
      </c>
      <c r="R224" s="342">
        <v>336</v>
      </c>
    </row>
    <row r="225" spans="2:18" x14ac:dyDescent="0.25">
      <c r="C225" s="1129"/>
      <c r="D225" s="345" t="s">
        <v>298</v>
      </c>
      <c r="E225" s="346">
        <v>91</v>
      </c>
      <c r="F225" s="347">
        <v>2</v>
      </c>
      <c r="G225" s="348">
        <v>98</v>
      </c>
      <c r="H225" s="349">
        <v>2</v>
      </c>
      <c r="I225" s="346">
        <v>107</v>
      </c>
      <c r="J225" s="347">
        <v>2</v>
      </c>
      <c r="K225" s="348">
        <v>108</v>
      </c>
      <c r="L225" s="349">
        <v>2</v>
      </c>
      <c r="M225" s="346">
        <v>110</v>
      </c>
      <c r="N225" s="347">
        <v>3</v>
      </c>
      <c r="O225" s="348">
        <v>116</v>
      </c>
      <c r="P225" s="347">
        <v>4</v>
      </c>
      <c r="Q225" s="348">
        <v>146</v>
      </c>
      <c r="R225" s="347">
        <v>5</v>
      </c>
    </row>
    <row r="226" spans="2:18" x14ac:dyDescent="0.25">
      <c r="C226" s="1129"/>
      <c r="D226" s="340" t="s">
        <v>299</v>
      </c>
      <c r="E226" s="341">
        <v>43</v>
      </c>
      <c r="F226" s="342">
        <v>1</v>
      </c>
      <c r="G226" s="343">
        <v>46</v>
      </c>
      <c r="H226" s="344">
        <v>1</v>
      </c>
      <c r="I226" s="341">
        <v>51</v>
      </c>
      <c r="J226" s="342">
        <v>1</v>
      </c>
      <c r="K226" s="343">
        <v>56</v>
      </c>
      <c r="L226" s="344">
        <v>1</v>
      </c>
      <c r="M226" s="341">
        <v>57</v>
      </c>
      <c r="N226" s="342">
        <v>1</v>
      </c>
      <c r="O226" s="343">
        <v>58</v>
      </c>
      <c r="P226" s="342">
        <v>1</v>
      </c>
      <c r="Q226" s="343">
        <v>70</v>
      </c>
      <c r="R226" s="342">
        <v>1</v>
      </c>
    </row>
    <row r="227" spans="2:18" x14ac:dyDescent="0.25">
      <c r="C227" s="1129"/>
      <c r="D227" s="345" t="s">
        <v>300</v>
      </c>
      <c r="E227" s="346">
        <v>8</v>
      </c>
      <c r="F227" s="347">
        <v>0</v>
      </c>
      <c r="G227" s="348">
        <v>8</v>
      </c>
      <c r="H227" s="349">
        <v>0</v>
      </c>
      <c r="I227" s="346">
        <v>8</v>
      </c>
      <c r="J227" s="347">
        <v>0</v>
      </c>
      <c r="K227" s="348">
        <v>8</v>
      </c>
      <c r="L227" s="349">
        <v>0</v>
      </c>
      <c r="M227" s="346">
        <v>8</v>
      </c>
      <c r="N227" s="347">
        <v>0</v>
      </c>
      <c r="O227" s="348">
        <v>9</v>
      </c>
      <c r="P227" s="347">
        <v>0</v>
      </c>
      <c r="Q227" s="348">
        <v>14</v>
      </c>
      <c r="R227" s="347">
        <v>0</v>
      </c>
    </row>
    <row r="228" spans="2:18" x14ac:dyDescent="0.25">
      <c r="C228" s="1129"/>
      <c r="D228" s="340" t="s">
        <v>301</v>
      </c>
      <c r="E228" s="341">
        <v>30</v>
      </c>
      <c r="F228" s="342">
        <v>14</v>
      </c>
      <c r="G228" s="343">
        <v>44</v>
      </c>
      <c r="H228" s="344">
        <v>15</v>
      </c>
      <c r="I228" s="341">
        <v>49</v>
      </c>
      <c r="J228" s="342">
        <v>16</v>
      </c>
      <c r="K228" s="343">
        <v>56</v>
      </c>
      <c r="L228" s="344">
        <v>20</v>
      </c>
      <c r="M228" s="341">
        <v>59</v>
      </c>
      <c r="N228" s="342">
        <v>26</v>
      </c>
      <c r="O228" s="343">
        <v>68</v>
      </c>
      <c r="P228" s="342">
        <v>32</v>
      </c>
      <c r="Q228" s="343">
        <v>88</v>
      </c>
      <c r="R228" s="342">
        <v>46</v>
      </c>
    </row>
    <row r="229" spans="2:18" x14ac:dyDescent="0.25">
      <c r="C229" s="1129"/>
      <c r="D229" s="345" t="s">
        <v>302</v>
      </c>
      <c r="E229" s="346">
        <v>46</v>
      </c>
      <c r="F229" s="347">
        <v>0</v>
      </c>
      <c r="G229" s="348">
        <v>54</v>
      </c>
      <c r="H229" s="349">
        <v>0</v>
      </c>
      <c r="I229" s="346">
        <v>61</v>
      </c>
      <c r="J229" s="347">
        <v>0</v>
      </c>
      <c r="K229" s="348">
        <v>64</v>
      </c>
      <c r="L229" s="349">
        <v>0</v>
      </c>
      <c r="M229" s="346">
        <v>69</v>
      </c>
      <c r="N229" s="347">
        <v>0</v>
      </c>
      <c r="O229" s="348">
        <v>70</v>
      </c>
      <c r="P229" s="347">
        <v>0</v>
      </c>
      <c r="Q229" s="348">
        <v>85</v>
      </c>
      <c r="R229" s="347">
        <v>0</v>
      </c>
    </row>
    <row r="230" spans="2:18" x14ac:dyDescent="0.25">
      <c r="B230" s="910" t="s">
        <v>40</v>
      </c>
      <c r="C230" s="1129"/>
      <c r="D230" s="340" t="s">
        <v>303</v>
      </c>
      <c r="E230" s="341">
        <v>24</v>
      </c>
      <c r="F230" s="342">
        <v>1</v>
      </c>
      <c r="G230" s="343">
        <v>27</v>
      </c>
      <c r="H230" s="344">
        <v>1</v>
      </c>
      <c r="I230" s="341">
        <v>29</v>
      </c>
      <c r="J230" s="342">
        <v>1</v>
      </c>
      <c r="K230" s="343">
        <v>32</v>
      </c>
      <c r="L230" s="344">
        <v>1</v>
      </c>
      <c r="M230" s="341">
        <v>33</v>
      </c>
      <c r="N230" s="342">
        <v>1</v>
      </c>
      <c r="O230" s="343">
        <v>37</v>
      </c>
      <c r="P230" s="342">
        <v>1</v>
      </c>
      <c r="Q230" s="343">
        <v>42</v>
      </c>
      <c r="R230" s="342">
        <v>1</v>
      </c>
    </row>
    <row r="231" spans="2:18" x14ac:dyDescent="0.25">
      <c r="B231" s="910" t="s">
        <v>42</v>
      </c>
      <c r="C231" s="1129"/>
      <c r="D231" s="345" t="s">
        <v>304</v>
      </c>
      <c r="E231" s="350">
        <v>7</v>
      </c>
      <c r="F231" s="351">
        <v>0</v>
      </c>
      <c r="G231" s="352">
        <v>8</v>
      </c>
      <c r="H231" s="353">
        <v>0</v>
      </c>
      <c r="I231" s="350">
        <v>8</v>
      </c>
      <c r="J231" s="351">
        <v>0</v>
      </c>
      <c r="K231" s="352">
        <v>9</v>
      </c>
      <c r="L231" s="353">
        <v>0</v>
      </c>
      <c r="M231" s="350">
        <v>10</v>
      </c>
      <c r="N231" s="351">
        <v>0</v>
      </c>
      <c r="O231" s="352">
        <v>10</v>
      </c>
      <c r="P231" s="351">
        <v>0</v>
      </c>
      <c r="Q231" s="352">
        <v>11</v>
      </c>
      <c r="R231" s="351">
        <v>0</v>
      </c>
    </row>
    <row r="232" spans="2:18" ht="15.75" thickBot="1" x14ac:dyDescent="0.3">
      <c r="B232" s="911" t="s">
        <v>103</v>
      </c>
      <c r="C232" s="1129"/>
      <c r="D232" s="354" t="s">
        <v>10</v>
      </c>
      <c r="E232" s="355">
        <f t="shared" ref="E232:P232" si="16">SUM(E223:E231)</f>
        <v>554</v>
      </c>
      <c r="F232" s="356">
        <f t="shared" si="16"/>
        <v>103</v>
      </c>
      <c r="G232" s="357">
        <f t="shared" si="16"/>
        <v>626</v>
      </c>
      <c r="H232" s="358">
        <f t="shared" si="16"/>
        <v>113</v>
      </c>
      <c r="I232" s="355">
        <f t="shared" si="16"/>
        <v>792</v>
      </c>
      <c r="J232" s="356">
        <f t="shared" si="16"/>
        <v>149</v>
      </c>
      <c r="K232" s="357">
        <f t="shared" si="16"/>
        <v>893</v>
      </c>
      <c r="L232" s="358">
        <f t="shared" si="16"/>
        <v>178</v>
      </c>
      <c r="M232" s="355">
        <f t="shared" si="16"/>
        <v>1052</v>
      </c>
      <c r="N232" s="356">
        <f t="shared" si="16"/>
        <v>229</v>
      </c>
      <c r="O232" s="357">
        <f t="shared" si="16"/>
        <v>1222</v>
      </c>
      <c r="P232" s="356">
        <f t="shared" si="16"/>
        <v>280</v>
      </c>
      <c r="Q232" s="357">
        <f>SUM(Q223:Q231)</f>
        <v>1768</v>
      </c>
      <c r="R232" s="356">
        <f>SUM(R223:R231)</f>
        <v>426</v>
      </c>
    </row>
    <row r="233" spans="2:18" ht="30.75" thickBot="1" x14ac:dyDescent="0.3">
      <c r="C233" s="1130"/>
      <c r="D233" s="359" t="s">
        <v>305</v>
      </c>
      <c r="E233" s="1137">
        <f>E232+F232</f>
        <v>657</v>
      </c>
      <c r="F233" s="1138"/>
      <c r="G233" s="1137">
        <f>G232+H232</f>
        <v>739</v>
      </c>
      <c r="H233" s="1138"/>
      <c r="I233" s="1137">
        <f>I232+J232</f>
        <v>941</v>
      </c>
      <c r="J233" s="1138"/>
      <c r="K233" s="1137">
        <f>K232+L232</f>
        <v>1071</v>
      </c>
      <c r="L233" s="1138"/>
      <c r="M233" s="1137">
        <f>M232+N232</f>
        <v>1281</v>
      </c>
      <c r="N233" s="1138"/>
      <c r="O233" s="1137">
        <f>O232+P232</f>
        <v>1502</v>
      </c>
      <c r="P233" s="1138"/>
      <c r="Q233" s="1137">
        <f>Q232+R232</f>
        <v>2194</v>
      </c>
      <c r="R233" s="1138"/>
    </row>
    <row r="234" spans="2:18" ht="15.75" thickBot="1" x14ac:dyDescent="0.3">
      <c r="C234" s="1127" t="s">
        <v>322</v>
      </c>
      <c r="D234" s="1131" t="str">
        <f>D221</f>
        <v>CATEG.</v>
      </c>
      <c r="E234" s="1133">
        <v>2004</v>
      </c>
      <c r="F234" s="1134"/>
      <c r="G234" s="1135">
        <v>2005</v>
      </c>
      <c r="H234" s="1136"/>
      <c r="I234" s="1133">
        <v>2006</v>
      </c>
      <c r="J234" s="1134"/>
      <c r="K234" s="1135">
        <v>2007</v>
      </c>
      <c r="L234" s="1136"/>
      <c r="M234" s="1133">
        <v>2008</v>
      </c>
      <c r="N234" s="1134"/>
      <c r="O234" s="1133">
        <v>2009</v>
      </c>
      <c r="P234" s="1134"/>
      <c r="Q234" s="1133">
        <v>2010</v>
      </c>
      <c r="R234" s="1134"/>
    </row>
    <row r="235" spans="2:18" ht="15.75" thickBot="1" x14ac:dyDescent="0.3">
      <c r="C235" s="1128"/>
      <c r="D235" s="1132"/>
      <c r="E235" s="329" t="s">
        <v>294</v>
      </c>
      <c r="F235" s="330" t="s">
        <v>295</v>
      </c>
      <c r="G235" s="331" t="s">
        <v>294</v>
      </c>
      <c r="H235" s="332" t="s">
        <v>295</v>
      </c>
      <c r="I235" s="329" t="s">
        <v>294</v>
      </c>
      <c r="J235" s="330" t="s">
        <v>295</v>
      </c>
      <c r="K235" s="331" t="s">
        <v>294</v>
      </c>
      <c r="L235" s="330" t="s">
        <v>295</v>
      </c>
      <c r="M235" s="333" t="s">
        <v>294</v>
      </c>
      <c r="N235" s="334" t="s">
        <v>295</v>
      </c>
      <c r="O235" s="333" t="s">
        <v>294</v>
      </c>
      <c r="P235" s="334" t="s">
        <v>295</v>
      </c>
      <c r="Q235" s="333" t="s">
        <v>294</v>
      </c>
      <c r="R235" s="334" t="s">
        <v>295</v>
      </c>
    </row>
    <row r="236" spans="2:18" x14ac:dyDescent="0.25">
      <c r="C236" s="1129"/>
      <c r="D236" s="335" t="s">
        <v>296</v>
      </c>
      <c r="E236" s="336">
        <v>11</v>
      </c>
      <c r="F236" s="337">
        <v>4</v>
      </c>
      <c r="G236" s="338">
        <v>19</v>
      </c>
      <c r="H236" s="339">
        <v>4</v>
      </c>
      <c r="I236" s="336">
        <v>20</v>
      </c>
      <c r="J236" s="337">
        <v>4</v>
      </c>
      <c r="K236" s="338">
        <v>21</v>
      </c>
      <c r="L236" s="339">
        <v>7</v>
      </c>
      <c r="M236" s="336">
        <v>21</v>
      </c>
      <c r="N236" s="337">
        <v>8</v>
      </c>
      <c r="O236" s="338">
        <v>22</v>
      </c>
      <c r="P236" s="337">
        <v>8</v>
      </c>
      <c r="Q236" s="338">
        <v>24</v>
      </c>
      <c r="R236" s="337">
        <v>10</v>
      </c>
    </row>
    <row r="237" spans="2:18" x14ac:dyDescent="0.25">
      <c r="C237" s="1129"/>
      <c r="D237" s="340" t="s">
        <v>297</v>
      </c>
      <c r="E237" s="341">
        <v>319</v>
      </c>
      <c r="F237" s="342">
        <v>43</v>
      </c>
      <c r="G237" s="343">
        <v>392</v>
      </c>
      <c r="H237" s="344">
        <v>62</v>
      </c>
      <c r="I237" s="341">
        <v>484</v>
      </c>
      <c r="J237" s="342">
        <v>85</v>
      </c>
      <c r="K237" s="343">
        <v>569</v>
      </c>
      <c r="L237" s="344">
        <v>109</v>
      </c>
      <c r="M237" s="341">
        <v>682</v>
      </c>
      <c r="N237" s="342">
        <v>130</v>
      </c>
      <c r="O237" s="343">
        <v>810</v>
      </c>
      <c r="P237" s="342">
        <v>184</v>
      </c>
      <c r="Q237" s="343">
        <v>996</v>
      </c>
      <c r="R237" s="342">
        <v>242</v>
      </c>
    </row>
    <row r="238" spans="2:18" x14ac:dyDescent="0.25">
      <c r="C238" s="1129"/>
      <c r="D238" s="345" t="s">
        <v>298</v>
      </c>
      <c r="E238" s="346">
        <v>58</v>
      </c>
      <c r="F238" s="347">
        <v>1</v>
      </c>
      <c r="G238" s="348">
        <v>61</v>
      </c>
      <c r="H238" s="349">
        <v>1</v>
      </c>
      <c r="I238" s="346">
        <v>63</v>
      </c>
      <c r="J238" s="347">
        <v>1</v>
      </c>
      <c r="K238" s="348">
        <v>68</v>
      </c>
      <c r="L238" s="349">
        <v>1</v>
      </c>
      <c r="M238" s="346">
        <v>71</v>
      </c>
      <c r="N238" s="347">
        <v>2</v>
      </c>
      <c r="O238" s="348">
        <v>74</v>
      </c>
      <c r="P238" s="347">
        <v>2</v>
      </c>
      <c r="Q238" s="348">
        <v>95</v>
      </c>
      <c r="R238" s="347">
        <v>3</v>
      </c>
    </row>
    <row r="239" spans="2:18" x14ac:dyDescent="0.25">
      <c r="C239" s="1129"/>
      <c r="D239" s="340" t="s">
        <v>299</v>
      </c>
      <c r="E239" s="341">
        <v>30</v>
      </c>
      <c r="F239" s="342">
        <v>1</v>
      </c>
      <c r="G239" s="343">
        <v>33</v>
      </c>
      <c r="H239" s="344">
        <v>1</v>
      </c>
      <c r="I239" s="341">
        <v>33</v>
      </c>
      <c r="J239" s="342">
        <v>1</v>
      </c>
      <c r="K239" s="343">
        <v>35</v>
      </c>
      <c r="L239" s="344">
        <v>1</v>
      </c>
      <c r="M239" s="341">
        <v>38</v>
      </c>
      <c r="N239" s="342">
        <v>1</v>
      </c>
      <c r="O239" s="343">
        <v>41</v>
      </c>
      <c r="P239" s="342">
        <v>1</v>
      </c>
      <c r="Q239" s="343">
        <v>60</v>
      </c>
      <c r="R239" s="342">
        <v>1</v>
      </c>
    </row>
    <row r="240" spans="2:18" x14ac:dyDescent="0.25">
      <c r="C240" s="1129"/>
      <c r="D240" s="345" t="s">
        <v>300</v>
      </c>
      <c r="E240" s="346">
        <v>21</v>
      </c>
      <c r="F240" s="347">
        <v>0</v>
      </c>
      <c r="G240" s="348">
        <v>22</v>
      </c>
      <c r="H240" s="349">
        <v>0</v>
      </c>
      <c r="I240" s="346">
        <v>22</v>
      </c>
      <c r="J240" s="347">
        <v>0</v>
      </c>
      <c r="K240" s="348">
        <v>24</v>
      </c>
      <c r="L240" s="349">
        <v>0</v>
      </c>
      <c r="M240" s="346">
        <v>24</v>
      </c>
      <c r="N240" s="347">
        <v>0</v>
      </c>
      <c r="O240" s="348">
        <v>26</v>
      </c>
      <c r="P240" s="347">
        <v>0</v>
      </c>
      <c r="Q240" s="348">
        <v>30</v>
      </c>
      <c r="R240" s="347">
        <v>23</v>
      </c>
    </row>
    <row r="241" spans="3:18" x14ac:dyDescent="0.25">
      <c r="C241" s="1129"/>
      <c r="D241" s="340" t="s">
        <v>301</v>
      </c>
      <c r="E241" s="341">
        <v>10</v>
      </c>
      <c r="F241" s="342">
        <v>7</v>
      </c>
      <c r="G241" s="343">
        <v>13</v>
      </c>
      <c r="H241" s="344">
        <v>9</v>
      </c>
      <c r="I241" s="341">
        <v>16</v>
      </c>
      <c r="J241" s="342">
        <v>11</v>
      </c>
      <c r="K241" s="343">
        <v>21</v>
      </c>
      <c r="L241" s="344">
        <v>12</v>
      </c>
      <c r="M241" s="341">
        <v>22</v>
      </c>
      <c r="N241" s="342">
        <v>14</v>
      </c>
      <c r="O241" s="343">
        <v>24</v>
      </c>
      <c r="P241" s="342">
        <v>21</v>
      </c>
      <c r="Q241" s="343">
        <v>38</v>
      </c>
      <c r="R241" s="342">
        <v>2</v>
      </c>
    </row>
    <row r="242" spans="3:18" x14ac:dyDescent="0.25">
      <c r="C242" s="1129"/>
      <c r="D242" s="345" t="s">
        <v>302</v>
      </c>
      <c r="E242" s="346">
        <v>27</v>
      </c>
      <c r="F242" s="347">
        <v>2</v>
      </c>
      <c r="G242" s="348">
        <v>28</v>
      </c>
      <c r="H242" s="349">
        <v>2</v>
      </c>
      <c r="I242" s="346">
        <v>34</v>
      </c>
      <c r="J242" s="347">
        <v>2</v>
      </c>
      <c r="K242" s="348">
        <v>36</v>
      </c>
      <c r="L242" s="349">
        <v>2</v>
      </c>
      <c r="M242" s="346">
        <v>39</v>
      </c>
      <c r="N242" s="347">
        <v>2</v>
      </c>
      <c r="O242" s="348">
        <v>42</v>
      </c>
      <c r="P242" s="347">
        <v>2</v>
      </c>
      <c r="Q242" s="348">
        <v>53</v>
      </c>
      <c r="R242" s="347">
        <v>0</v>
      </c>
    </row>
    <row r="243" spans="3:18" x14ac:dyDescent="0.25">
      <c r="C243" s="1129"/>
      <c r="D243" s="340" t="s">
        <v>303</v>
      </c>
      <c r="E243" s="341">
        <v>18</v>
      </c>
      <c r="F243" s="342">
        <v>0</v>
      </c>
      <c r="G243" s="343">
        <v>19</v>
      </c>
      <c r="H243" s="344">
        <v>0</v>
      </c>
      <c r="I243" s="341">
        <v>21</v>
      </c>
      <c r="J243" s="342">
        <v>0</v>
      </c>
      <c r="K243" s="343">
        <v>22</v>
      </c>
      <c r="L243" s="344">
        <v>0</v>
      </c>
      <c r="M243" s="341">
        <v>26</v>
      </c>
      <c r="N243" s="342">
        <v>0</v>
      </c>
      <c r="O243" s="343">
        <v>28</v>
      </c>
      <c r="P243" s="342">
        <v>0</v>
      </c>
      <c r="Q243" s="343">
        <v>34</v>
      </c>
      <c r="R243" s="342">
        <v>0</v>
      </c>
    </row>
    <row r="244" spans="3:18" x14ac:dyDescent="0.25">
      <c r="C244" s="1129"/>
      <c r="D244" s="345" t="s">
        <v>304</v>
      </c>
      <c r="E244" s="350">
        <v>8</v>
      </c>
      <c r="F244" s="351">
        <v>0</v>
      </c>
      <c r="G244" s="352">
        <v>10</v>
      </c>
      <c r="H244" s="353">
        <v>0</v>
      </c>
      <c r="I244" s="350">
        <v>10</v>
      </c>
      <c r="J244" s="351">
        <v>0</v>
      </c>
      <c r="K244" s="352">
        <v>11</v>
      </c>
      <c r="L244" s="353">
        <v>0</v>
      </c>
      <c r="M244" s="350">
        <v>12</v>
      </c>
      <c r="N244" s="351">
        <v>0</v>
      </c>
      <c r="O244" s="352">
        <v>12</v>
      </c>
      <c r="P244" s="351">
        <v>0</v>
      </c>
      <c r="Q244" s="352">
        <v>17</v>
      </c>
      <c r="R244" s="351">
        <v>0</v>
      </c>
    </row>
    <row r="245" spans="3:18" ht="15.75" thickBot="1" x14ac:dyDescent="0.3">
      <c r="C245" s="1129"/>
      <c r="D245" s="354" t="s">
        <v>10</v>
      </c>
      <c r="E245" s="355">
        <f t="shared" ref="E245:P245" si="17">SUM(E236:E244)</f>
        <v>502</v>
      </c>
      <c r="F245" s="356">
        <f t="shared" si="17"/>
        <v>58</v>
      </c>
      <c r="G245" s="357">
        <f t="shared" si="17"/>
        <v>597</v>
      </c>
      <c r="H245" s="358">
        <f t="shared" si="17"/>
        <v>79</v>
      </c>
      <c r="I245" s="355">
        <f t="shared" si="17"/>
        <v>703</v>
      </c>
      <c r="J245" s="356">
        <f t="shared" si="17"/>
        <v>104</v>
      </c>
      <c r="K245" s="357">
        <f t="shared" si="17"/>
        <v>807</v>
      </c>
      <c r="L245" s="358">
        <f t="shared" si="17"/>
        <v>132</v>
      </c>
      <c r="M245" s="355">
        <f t="shared" si="17"/>
        <v>935</v>
      </c>
      <c r="N245" s="356">
        <f t="shared" si="17"/>
        <v>157</v>
      </c>
      <c r="O245" s="357">
        <f t="shared" si="17"/>
        <v>1079</v>
      </c>
      <c r="P245" s="356">
        <f t="shared" si="17"/>
        <v>218</v>
      </c>
      <c r="Q245" s="357">
        <f>SUM(Q236:Q244)</f>
        <v>1347</v>
      </c>
      <c r="R245" s="356">
        <f>SUM(R236:R244)</f>
        <v>281</v>
      </c>
    </row>
    <row r="246" spans="3:18" ht="30.75" thickBot="1" x14ac:dyDescent="0.3">
      <c r="C246" s="1130"/>
      <c r="D246" s="359" t="s">
        <v>305</v>
      </c>
      <c r="E246" s="1137">
        <f>E245+F245</f>
        <v>560</v>
      </c>
      <c r="F246" s="1138"/>
      <c r="G246" s="1137">
        <f>G245+H245</f>
        <v>676</v>
      </c>
      <c r="H246" s="1138"/>
      <c r="I246" s="1137">
        <f>I245+J245</f>
        <v>807</v>
      </c>
      <c r="J246" s="1138"/>
      <c r="K246" s="1137">
        <f>K245+L245</f>
        <v>939</v>
      </c>
      <c r="L246" s="1138"/>
      <c r="M246" s="1137">
        <f>M245+N245</f>
        <v>1092</v>
      </c>
      <c r="N246" s="1138"/>
      <c r="O246" s="1137">
        <f>O245+P245</f>
        <v>1297</v>
      </c>
      <c r="P246" s="1138"/>
      <c r="Q246" s="1137">
        <f>Q245+R245</f>
        <v>1628</v>
      </c>
      <c r="R246" s="1138"/>
    </row>
    <row r="247" spans="3:18" ht="15.75" thickBot="1" x14ac:dyDescent="0.3">
      <c r="C247" s="1127" t="s">
        <v>323</v>
      </c>
      <c r="D247" s="1131" t="str">
        <f>D234</f>
        <v>CATEG.</v>
      </c>
      <c r="E247" s="1133">
        <v>2004</v>
      </c>
      <c r="F247" s="1134"/>
      <c r="G247" s="1135">
        <v>2005</v>
      </c>
      <c r="H247" s="1136"/>
      <c r="I247" s="1133">
        <v>2006</v>
      </c>
      <c r="J247" s="1134"/>
      <c r="K247" s="1135">
        <v>2007</v>
      </c>
      <c r="L247" s="1136"/>
      <c r="M247" s="1133">
        <v>2008</v>
      </c>
      <c r="N247" s="1134"/>
      <c r="O247" s="1133">
        <v>2009</v>
      </c>
      <c r="P247" s="1134"/>
      <c r="Q247" s="1133">
        <v>2010</v>
      </c>
      <c r="R247" s="1134"/>
    </row>
    <row r="248" spans="3:18" ht="15.75" thickBot="1" x14ac:dyDescent="0.3">
      <c r="C248" s="1128"/>
      <c r="D248" s="1132"/>
      <c r="E248" s="329" t="s">
        <v>294</v>
      </c>
      <c r="F248" s="330" t="s">
        <v>295</v>
      </c>
      <c r="G248" s="331" t="s">
        <v>294</v>
      </c>
      <c r="H248" s="332" t="s">
        <v>295</v>
      </c>
      <c r="I248" s="329" t="s">
        <v>294</v>
      </c>
      <c r="J248" s="330" t="s">
        <v>295</v>
      </c>
      <c r="K248" s="331" t="s">
        <v>294</v>
      </c>
      <c r="L248" s="330" t="s">
        <v>295</v>
      </c>
      <c r="M248" s="333" t="s">
        <v>294</v>
      </c>
      <c r="N248" s="334" t="s">
        <v>295</v>
      </c>
      <c r="O248" s="333" t="s">
        <v>294</v>
      </c>
      <c r="P248" s="334" t="s">
        <v>295</v>
      </c>
      <c r="Q248" s="333" t="s">
        <v>294</v>
      </c>
      <c r="R248" s="334" t="s">
        <v>295</v>
      </c>
    </row>
    <row r="249" spans="3:18" x14ac:dyDescent="0.25">
      <c r="C249" s="1129"/>
      <c r="D249" s="335" t="s">
        <v>296</v>
      </c>
      <c r="E249" s="336">
        <v>145</v>
      </c>
      <c r="F249" s="337">
        <v>29</v>
      </c>
      <c r="G249" s="338">
        <v>161</v>
      </c>
      <c r="H249" s="339">
        <v>31</v>
      </c>
      <c r="I249" s="336">
        <v>178</v>
      </c>
      <c r="J249" s="337">
        <v>36</v>
      </c>
      <c r="K249" s="338">
        <v>187</v>
      </c>
      <c r="L249" s="339">
        <v>44</v>
      </c>
      <c r="M249" s="336">
        <v>205</v>
      </c>
      <c r="N249" s="337">
        <v>62</v>
      </c>
      <c r="O249" s="338">
        <v>220</v>
      </c>
      <c r="P249" s="337">
        <v>82</v>
      </c>
      <c r="Q249" s="338">
        <v>227</v>
      </c>
      <c r="R249" s="337">
        <v>90</v>
      </c>
    </row>
    <row r="250" spans="3:18" x14ac:dyDescent="0.25">
      <c r="C250" s="1129"/>
      <c r="D250" s="340" t="s">
        <v>297</v>
      </c>
      <c r="E250" s="341">
        <v>1617</v>
      </c>
      <c r="F250" s="342">
        <v>459</v>
      </c>
      <c r="G250" s="343">
        <v>1871</v>
      </c>
      <c r="H250" s="344">
        <v>534</v>
      </c>
      <c r="I250" s="341">
        <v>2208</v>
      </c>
      <c r="J250" s="342">
        <v>629</v>
      </c>
      <c r="K250" s="343">
        <v>2566</v>
      </c>
      <c r="L250" s="344">
        <v>762</v>
      </c>
      <c r="M250" s="341">
        <v>3170</v>
      </c>
      <c r="N250" s="342">
        <v>1005</v>
      </c>
      <c r="O250" s="343">
        <v>3692</v>
      </c>
      <c r="P250" s="342">
        <v>1324</v>
      </c>
      <c r="Q250" s="343">
        <v>4010</v>
      </c>
      <c r="R250" s="342">
        <v>1525</v>
      </c>
    </row>
    <row r="251" spans="3:18" x14ac:dyDescent="0.25">
      <c r="C251" s="1129"/>
      <c r="D251" s="345" t="s">
        <v>298</v>
      </c>
      <c r="E251" s="346">
        <v>578</v>
      </c>
      <c r="F251" s="347">
        <v>12</v>
      </c>
      <c r="G251" s="348">
        <v>598</v>
      </c>
      <c r="H251" s="349">
        <v>12</v>
      </c>
      <c r="I251" s="346">
        <v>605</v>
      </c>
      <c r="J251" s="347">
        <v>12</v>
      </c>
      <c r="K251" s="348">
        <v>619</v>
      </c>
      <c r="L251" s="349">
        <v>12</v>
      </c>
      <c r="M251" s="346">
        <v>632</v>
      </c>
      <c r="N251" s="347">
        <v>12</v>
      </c>
      <c r="O251" s="348">
        <v>638</v>
      </c>
      <c r="P251" s="347">
        <v>13</v>
      </c>
      <c r="Q251" s="348">
        <v>647</v>
      </c>
      <c r="R251" s="347">
        <v>13</v>
      </c>
    </row>
    <row r="252" spans="3:18" x14ac:dyDescent="0.25">
      <c r="C252" s="1129"/>
      <c r="D252" s="340" t="s">
        <v>299</v>
      </c>
      <c r="E252" s="341">
        <v>330</v>
      </c>
      <c r="F252" s="342">
        <v>3</v>
      </c>
      <c r="G252" s="343">
        <v>339</v>
      </c>
      <c r="H252" s="344">
        <v>3</v>
      </c>
      <c r="I252" s="341">
        <v>341</v>
      </c>
      <c r="J252" s="342">
        <v>3</v>
      </c>
      <c r="K252" s="343">
        <v>346</v>
      </c>
      <c r="L252" s="344">
        <v>3</v>
      </c>
      <c r="M252" s="341">
        <v>353</v>
      </c>
      <c r="N252" s="342">
        <v>3</v>
      </c>
      <c r="O252" s="343">
        <v>360</v>
      </c>
      <c r="P252" s="342">
        <v>3</v>
      </c>
      <c r="Q252" s="343">
        <v>361</v>
      </c>
      <c r="R252" s="342">
        <v>3</v>
      </c>
    </row>
    <row r="253" spans="3:18" x14ac:dyDescent="0.25">
      <c r="C253" s="1129"/>
      <c r="D253" s="345" t="s">
        <v>300</v>
      </c>
      <c r="E253" s="346">
        <v>132</v>
      </c>
      <c r="F253" s="347">
        <v>1</v>
      </c>
      <c r="G253" s="348">
        <v>135</v>
      </c>
      <c r="H253" s="349">
        <v>1</v>
      </c>
      <c r="I253" s="346">
        <v>141</v>
      </c>
      <c r="J253" s="347">
        <v>1</v>
      </c>
      <c r="K253" s="348">
        <v>144</v>
      </c>
      <c r="L253" s="349">
        <v>1</v>
      </c>
      <c r="M253" s="346">
        <v>145</v>
      </c>
      <c r="N253" s="347">
        <v>1</v>
      </c>
      <c r="O253" s="348">
        <v>148</v>
      </c>
      <c r="P253" s="347">
        <v>1</v>
      </c>
      <c r="Q253" s="348">
        <v>151</v>
      </c>
      <c r="R253" s="347">
        <v>1</v>
      </c>
    </row>
    <row r="254" spans="3:18" x14ac:dyDescent="0.25">
      <c r="C254" s="1129"/>
      <c r="D254" s="340" t="s">
        <v>301</v>
      </c>
      <c r="E254" s="341">
        <v>185</v>
      </c>
      <c r="F254" s="342">
        <v>158</v>
      </c>
      <c r="G254" s="343">
        <v>204</v>
      </c>
      <c r="H254" s="344">
        <v>185</v>
      </c>
      <c r="I254" s="341">
        <v>213</v>
      </c>
      <c r="J254" s="342">
        <v>205</v>
      </c>
      <c r="K254" s="343">
        <v>233</v>
      </c>
      <c r="L254" s="344">
        <v>227</v>
      </c>
      <c r="M254" s="341">
        <v>247</v>
      </c>
      <c r="N254" s="342">
        <v>257</v>
      </c>
      <c r="O254" s="343">
        <v>268</v>
      </c>
      <c r="P254" s="342">
        <v>282</v>
      </c>
      <c r="Q254" s="343">
        <v>284</v>
      </c>
      <c r="R254" s="342">
        <v>299</v>
      </c>
    </row>
    <row r="255" spans="3:18" x14ac:dyDescent="0.25">
      <c r="C255" s="1129"/>
      <c r="D255" s="345" t="s">
        <v>302</v>
      </c>
      <c r="E255" s="346">
        <v>218</v>
      </c>
      <c r="F255" s="347">
        <v>3</v>
      </c>
      <c r="G255" s="348">
        <v>232</v>
      </c>
      <c r="H255" s="349">
        <v>4</v>
      </c>
      <c r="I255" s="346">
        <v>237</v>
      </c>
      <c r="J255" s="347">
        <v>4</v>
      </c>
      <c r="K255" s="348">
        <v>240</v>
      </c>
      <c r="L255" s="349">
        <v>4</v>
      </c>
      <c r="M255" s="346">
        <v>246</v>
      </c>
      <c r="N255" s="347">
        <v>4</v>
      </c>
      <c r="O255" s="348">
        <v>253</v>
      </c>
      <c r="P255" s="347">
        <v>4</v>
      </c>
      <c r="Q255" s="348">
        <v>256</v>
      </c>
      <c r="R255" s="347">
        <v>5</v>
      </c>
    </row>
    <row r="256" spans="3:18" x14ac:dyDescent="0.25">
      <c r="C256" s="1129"/>
      <c r="D256" s="340" t="s">
        <v>303</v>
      </c>
      <c r="E256" s="341">
        <v>95</v>
      </c>
      <c r="F256" s="342">
        <v>0</v>
      </c>
      <c r="G256" s="343">
        <v>107</v>
      </c>
      <c r="H256" s="344">
        <v>0</v>
      </c>
      <c r="I256" s="341">
        <v>110</v>
      </c>
      <c r="J256" s="342">
        <v>0</v>
      </c>
      <c r="K256" s="343">
        <v>112</v>
      </c>
      <c r="L256" s="344">
        <v>0</v>
      </c>
      <c r="M256" s="341">
        <v>113</v>
      </c>
      <c r="N256" s="342">
        <v>0</v>
      </c>
      <c r="O256" s="343">
        <v>118</v>
      </c>
      <c r="P256" s="342">
        <v>0</v>
      </c>
      <c r="Q256" s="343">
        <v>120</v>
      </c>
      <c r="R256" s="342">
        <v>0</v>
      </c>
    </row>
    <row r="257" spans="3:18" x14ac:dyDescent="0.25">
      <c r="C257" s="1129"/>
      <c r="D257" s="345" t="s">
        <v>304</v>
      </c>
      <c r="E257" s="350">
        <v>49</v>
      </c>
      <c r="F257" s="351">
        <v>1</v>
      </c>
      <c r="G257" s="352">
        <v>50</v>
      </c>
      <c r="H257" s="353">
        <v>1</v>
      </c>
      <c r="I257" s="350">
        <v>50</v>
      </c>
      <c r="J257" s="351">
        <v>1</v>
      </c>
      <c r="K257" s="352">
        <v>50</v>
      </c>
      <c r="L257" s="353">
        <v>1</v>
      </c>
      <c r="M257" s="350">
        <v>51</v>
      </c>
      <c r="N257" s="351">
        <v>1</v>
      </c>
      <c r="O257" s="352">
        <v>52</v>
      </c>
      <c r="P257" s="351">
        <v>1</v>
      </c>
      <c r="Q257" s="352">
        <v>51</v>
      </c>
      <c r="R257" s="351">
        <v>1</v>
      </c>
    </row>
    <row r="258" spans="3:18" ht="15.75" thickBot="1" x14ac:dyDescent="0.3">
      <c r="C258" s="1129"/>
      <c r="D258" s="354" t="s">
        <v>10</v>
      </c>
      <c r="E258" s="355">
        <f t="shared" ref="E258:P258" si="18">SUM(E249:E257)</f>
        <v>3349</v>
      </c>
      <c r="F258" s="356">
        <f t="shared" si="18"/>
        <v>666</v>
      </c>
      <c r="G258" s="357">
        <f t="shared" si="18"/>
        <v>3697</v>
      </c>
      <c r="H258" s="358">
        <f t="shared" si="18"/>
        <v>771</v>
      </c>
      <c r="I258" s="355">
        <f t="shared" si="18"/>
        <v>4083</v>
      </c>
      <c r="J258" s="356">
        <f t="shared" si="18"/>
        <v>891</v>
      </c>
      <c r="K258" s="357">
        <f t="shared" si="18"/>
        <v>4497</v>
      </c>
      <c r="L258" s="358">
        <f t="shared" si="18"/>
        <v>1054</v>
      </c>
      <c r="M258" s="355">
        <f t="shared" si="18"/>
        <v>5162</v>
      </c>
      <c r="N258" s="356">
        <f t="shared" si="18"/>
        <v>1345</v>
      </c>
      <c r="O258" s="357">
        <f t="shared" si="18"/>
        <v>5749</v>
      </c>
      <c r="P258" s="356">
        <f t="shared" si="18"/>
        <v>1710</v>
      </c>
      <c r="Q258" s="357">
        <f>SUM(Q249:Q257)</f>
        <v>6107</v>
      </c>
      <c r="R258" s="356">
        <f>SUM(R249:R257)</f>
        <v>1937</v>
      </c>
    </row>
    <row r="259" spans="3:18" ht="30.75" thickBot="1" x14ac:dyDescent="0.3">
      <c r="C259" s="1130"/>
      <c r="D259" s="359" t="s">
        <v>305</v>
      </c>
      <c r="E259" s="1137">
        <f>E258+F258</f>
        <v>4015</v>
      </c>
      <c r="F259" s="1138"/>
      <c r="G259" s="1137">
        <f>G258+H258</f>
        <v>4468</v>
      </c>
      <c r="H259" s="1138"/>
      <c r="I259" s="1137">
        <f>I258+J258</f>
        <v>4974</v>
      </c>
      <c r="J259" s="1138"/>
      <c r="K259" s="1137">
        <f>K258+L258</f>
        <v>5551</v>
      </c>
      <c r="L259" s="1138"/>
      <c r="M259" s="1137">
        <f>M258+N258</f>
        <v>6507</v>
      </c>
      <c r="N259" s="1138"/>
      <c r="O259" s="1137">
        <f>O258+P258</f>
        <v>7459</v>
      </c>
      <c r="P259" s="1138"/>
      <c r="Q259" s="1137">
        <f>Q258+R258</f>
        <v>8044</v>
      </c>
      <c r="R259" s="1138"/>
    </row>
    <row r="260" spans="3:18" ht="15.75" thickBot="1" x14ac:dyDescent="0.3">
      <c r="C260" s="1127" t="s">
        <v>324</v>
      </c>
      <c r="D260" s="1131" t="str">
        <f>D247</f>
        <v>CATEG.</v>
      </c>
      <c r="E260" s="1133">
        <v>2004</v>
      </c>
      <c r="F260" s="1134"/>
      <c r="G260" s="1135">
        <v>2005</v>
      </c>
      <c r="H260" s="1136"/>
      <c r="I260" s="1133">
        <v>2006</v>
      </c>
      <c r="J260" s="1134"/>
      <c r="K260" s="1135">
        <v>2007</v>
      </c>
      <c r="L260" s="1136"/>
      <c r="M260" s="1133">
        <v>2008</v>
      </c>
      <c r="N260" s="1134"/>
      <c r="O260" s="1133">
        <v>2009</v>
      </c>
      <c r="P260" s="1134"/>
      <c r="Q260" s="1133">
        <v>2010</v>
      </c>
      <c r="R260" s="1134"/>
    </row>
    <row r="261" spans="3:18" ht="15.75" thickBot="1" x14ac:dyDescent="0.3">
      <c r="C261" s="1128"/>
      <c r="D261" s="1132"/>
      <c r="E261" s="329" t="s">
        <v>294</v>
      </c>
      <c r="F261" s="330" t="s">
        <v>295</v>
      </c>
      <c r="G261" s="331" t="s">
        <v>294</v>
      </c>
      <c r="H261" s="332" t="s">
        <v>295</v>
      </c>
      <c r="I261" s="329" t="s">
        <v>294</v>
      </c>
      <c r="J261" s="330" t="s">
        <v>295</v>
      </c>
      <c r="K261" s="331" t="s">
        <v>294</v>
      </c>
      <c r="L261" s="330" t="s">
        <v>295</v>
      </c>
      <c r="M261" s="333" t="s">
        <v>294</v>
      </c>
      <c r="N261" s="334" t="s">
        <v>295</v>
      </c>
      <c r="O261" s="333" t="s">
        <v>294</v>
      </c>
      <c r="P261" s="334" t="s">
        <v>295</v>
      </c>
      <c r="Q261" s="333" t="s">
        <v>294</v>
      </c>
      <c r="R261" s="334" t="s">
        <v>295</v>
      </c>
    </row>
    <row r="262" spans="3:18" x14ac:dyDescent="0.25">
      <c r="C262" s="1129"/>
      <c r="D262" s="335" t="s">
        <v>296</v>
      </c>
      <c r="E262" s="336">
        <v>38</v>
      </c>
      <c r="F262" s="337">
        <v>9</v>
      </c>
      <c r="G262" s="338">
        <v>43</v>
      </c>
      <c r="H262" s="339">
        <v>12</v>
      </c>
      <c r="I262" s="336">
        <v>56</v>
      </c>
      <c r="J262" s="337">
        <v>14</v>
      </c>
      <c r="K262" s="338">
        <v>66</v>
      </c>
      <c r="L262" s="339">
        <v>15</v>
      </c>
      <c r="M262" s="336">
        <v>82</v>
      </c>
      <c r="N262" s="337">
        <v>16</v>
      </c>
      <c r="O262" s="338">
        <v>97</v>
      </c>
      <c r="P262" s="337">
        <v>24</v>
      </c>
      <c r="Q262" s="338">
        <v>118</v>
      </c>
      <c r="R262" s="337">
        <v>33</v>
      </c>
    </row>
    <row r="263" spans="3:18" x14ac:dyDescent="0.25">
      <c r="C263" s="1129"/>
      <c r="D263" s="340" t="s">
        <v>297</v>
      </c>
      <c r="E263" s="341">
        <v>189</v>
      </c>
      <c r="F263" s="342">
        <v>13</v>
      </c>
      <c r="G263" s="343">
        <v>235</v>
      </c>
      <c r="H263" s="344">
        <v>21</v>
      </c>
      <c r="I263" s="341">
        <v>299</v>
      </c>
      <c r="J263" s="342">
        <v>27</v>
      </c>
      <c r="K263" s="343">
        <v>388</v>
      </c>
      <c r="L263" s="344">
        <v>43</v>
      </c>
      <c r="M263" s="341">
        <v>605</v>
      </c>
      <c r="N263" s="342">
        <v>86</v>
      </c>
      <c r="O263" s="343">
        <v>805</v>
      </c>
      <c r="P263" s="342">
        <v>140</v>
      </c>
      <c r="Q263" s="343">
        <v>948</v>
      </c>
      <c r="R263" s="342">
        <v>202</v>
      </c>
    </row>
    <row r="264" spans="3:18" x14ac:dyDescent="0.25">
      <c r="C264" s="1129"/>
      <c r="D264" s="345" t="s">
        <v>298</v>
      </c>
      <c r="E264" s="346">
        <v>31</v>
      </c>
      <c r="F264" s="347">
        <v>1</v>
      </c>
      <c r="G264" s="348">
        <v>32</v>
      </c>
      <c r="H264" s="349">
        <v>1</v>
      </c>
      <c r="I264" s="346">
        <v>32</v>
      </c>
      <c r="J264" s="347">
        <v>1</v>
      </c>
      <c r="K264" s="348">
        <v>33</v>
      </c>
      <c r="L264" s="349">
        <v>1</v>
      </c>
      <c r="M264" s="346">
        <v>35</v>
      </c>
      <c r="N264" s="347">
        <v>1</v>
      </c>
      <c r="O264" s="348">
        <v>35</v>
      </c>
      <c r="P264" s="347">
        <v>1</v>
      </c>
      <c r="Q264" s="348">
        <v>57</v>
      </c>
      <c r="R264" s="347">
        <v>2</v>
      </c>
    </row>
    <row r="265" spans="3:18" x14ac:dyDescent="0.25">
      <c r="C265" s="1129"/>
      <c r="D265" s="340" t="s">
        <v>299</v>
      </c>
      <c r="E265" s="341">
        <v>31</v>
      </c>
      <c r="F265" s="342">
        <v>1</v>
      </c>
      <c r="G265" s="343">
        <v>32</v>
      </c>
      <c r="H265" s="344">
        <v>1</v>
      </c>
      <c r="I265" s="341">
        <v>33</v>
      </c>
      <c r="J265" s="342">
        <v>1</v>
      </c>
      <c r="K265" s="343">
        <v>34</v>
      </c>
      <c r="L265" s="344">
        <v>1</v>
      </c>
      <c r="M265" s="341">
        <v>34</v>
      </c>
      <c r="N265" s="342">
        <v>1</v>
      </c>
      <c r="O265" s="343">
        <v>34</v>
      </c>
      <c r="P265" s="342">
        <v>1</v>
      </c>
      <c r="Q265" s="343">
        <v>44</v>
      </c>
      <c r="R265" s="342">
        <v>1</v>
      </c>
    </row>
    <row r="266" spans="3:18" x14ac:dyDescent="0.25">
      <c r="C266" s="1129"/>
      <c r="D266" s="345" t="s">
        <v>300</v>
      </c>
      <c r="E266" s="346">
        <v>9</v>
      </c>
      <c r="F266" s="347">
        <v>0</v>
      </c>
      <c r="G266" s="348">
        <v>9</v>
      </c>
      <c r="H266" s="349">
        <v>0</v>
      </c>
      <c r="I266" s="346">
        <v>10</v>
      </c>
      <c r="J266" s="347">
        <v>0</v>
      </c>
      <c r="K266" s="348">
        <v>10</v>
      </c>
      <c r="L266" s="349">
        <v>0</v>
      </c>
      <c r="M266" s="346">
        <v>10</v>
      </c>
      <c r="N266" s="347">
        <v>0</v>
      </c>
      <c r="O266" s="348">
        <v>10</v>
      </c>
      <c r="P266" s="347">
        <v>0</v>
      </c>
      <c r="Q266" s="348">
        <v>13</v>
      </c>
      <c r="R266" s="347">
        <v>0</v>
      </c>
    </row>
    <row r="267" spans="3:18" x14ac:dyDescent="0.25">
      <c r="C267" s="1129"/>
      <c r="D267" s="340" t="s">
        <v>301</v>
      </c>
      <c r="E267" s="341">
        <v>5</v>
      </c>
      <c r="F267" s="342">
        <v>1</v>
      </c>
      <c r="G267" s="343">
        <v>6</v>
      </c>
      <c r="H267" s="344">
        <v>1</v>
      </c>
      <c r="I267" s="341">
        <v>8</v>
      </c>
      <c r="J267" s="342">
        <v>3</v>
      </c>
      <c r="K267" s="343">
        <v>10</v>
      </c>
      <c r="L267" s="344">
        <v>3</v>
      </c>
      <c r="M267" s="341">
        <v>15</v>
      </c>
      <c r="N267" s="342">
        <v>10</v>
      </c>
      <c r="O267" s="343">
        <v>17</v>
      </c>
      <c r="P267" s="342">
        <v>17</v>
      </c>
      <c r="Q267" s="343">
        <v>21</v>
      </c>
      <c r="R267" s="342">
        <v>25</v>
      </c>
    </row>
    <row r="268" spans="3:18" x14ac:dyDescent="0.25">
      <c r="C268" s="1129"/>
      <c r="D268" s="345" t="s">
        <v>302</v>
      </c>
      <c r="E268" s="346">
        <v>6</v>
      </c>
      <c r="F268" s="347">
        <v>0</v>
      </c>
      <c r="G268" s="348">
        <v>6</v>
      </c>
      <c r="H268" s="349">
        <v>0</v>
      </c>
      <c r="I268" s="346">
        <v>6</v>
      </c>
      <c r="J268" s="347">
        <v>0</v>
      </c>
      <c r="K268" s="348">
        <v>6</v>
      </c>
      <c r="L268" s="349">
        <v>0</v>
      </c>
      <c r="M268" s="346">
        <v>7</v>
      </c>
      <c r="N268" s="347">
        <v>0</v>
      </c>
      <c r="O268" s="348">
        <v>9</v>
      </c>
      <c r="P268" s="347">
        <v>0</v>
      </c>
      <c r="Q268" s="348">
        <v>15</v>
      </c>
      <c r="R268" s="347">
        <v>1</v>
      </c>
    </row>
    <row r="269" spans="3:18" x14ac:dyDescent="0.25">
      <c r="C269" s="1129"/>
      <c r="D269" s="340" t="s">
        <v>303</v>
      </c>
      <c r="E269" s="341">
        <v>10</v>
      </c>
      <c r="F269" s="342">
        <v>0</v>
      </c>
      <c r="G269" s="343">
        <v>11</v>
      </c>
      <c r="H269" s="344">
        <v>0</v>
      </c>
      <c r="I269" s="341">
        <v>12</v>
      </c>
      <c r="J269" s="342">
        <v>0</v>
      </c>
      <c r="K269" s="343">
        <v>12</v>
      </c>
      <c r="L269" s="344">
        <v>0</v>
      </c>
      <c r="M269" s="341">
        <v>12</v>
      </c>
      <c r="N269" s="342">
        <v>0</v>
      </c>
      <c r="O269" s="343">
        <v>12</v>
      </c>
      <c r="P269" s="342">
        <v>0</v>
      </c>
      <c r="Q269" s="343">
        <v>19</v>
      </c>
      <c r="R269" s="342">
        <v>0</v>
      </c>
    </row>
    <row r="270" spans="3:18" x14ac:dyDescent="0.25">
      <c r="C270" s="1129"/>
      <c r="D270" s="345" t="s">
        <v>304</v>
      </c>
      <c r="E270" s="350">
        <v>2</v>
      </c>
      <c r="F270" s="351">
        <v>0</v>
      </c>
      <c r="G270" s="352">
        <v>2</v>
      </c>
      <c r="H270" s="353">
        <v>0</v>
      </c>
      <c r="I270" s="350">
        <v>2</v>
      </c>
      <c r="J270" s="351">
        <v>0</v>
      </c>
      <c r="K270" s="352">
        <v>2</v>
      </c>
      <c r="L270" s="353">
        <v>0</v>
      </c>
      <c r="M270" s="350">
        <v>2</v>
      </c>
      <c r="N270" s="351">
        <v>0</v>
      </c>
      <c r="O270" s="352">
        <v>2</v>
      </c>
      <c r="P270" s="351">
        <v>0</v>
      </c>
      <c r="Q270" s="352">
        <v>2</v>
      </c>
      <c r="R270" s="351">
        <v>0</v>
      </c>
    </row>
    <row r="271" spans="3:18" ht="15.75" thickBot="1" x14ac:dyDescent="0.3">
      <c r="C271" s="1129"/>
      <c r="D271" s="354" t="s">
        <v>10</v>
      </c>
      <c r="E271" s="355">
        <f t="shared" ref="E271:P271" si="19">SUM(E262:E270)</f>
        <v>321</v>
      </c>
      <c r="F271" s="356">
        <f t="shared" si="19"/>
        <v>25</v>
      </c>
      <c r="G271" s="357">
        <f t="shared" si="19"/>
        <v>376</v>
      </c>
      <c r="H271" s="358">
        <f t="shared" si="19"/>
        <v>36</v>
      </c>
      <c r="I271" s="355">
        <f t="shared" si="19"/>
        <v>458</v>
      </c>
      <c r="J271" s="356">
        <f t="shared" si="19"/>
        <v>46</v>
      </c>
      <c r="K271" s="357">
        <f t="shared" si="19"/>
        <v>561</v>
      </c>
      <c r="L271" s="358">
        <f t="shared" si="19"/>
        <v>63</v>
      </c>
      <c r="M271" s="355">
        <f t="shared" si="19"/>
        <v>802</v>
      </c>
      <c r="N271" s="356">
        <f t="shared" si="19"/>
        <v>114</v>
      </c>
      <c r="O271" s="357">
        <f t="shared" si="19"/>
        <v>1021</v>
      </c>
      <c r="P271" s="356">
        <f t="shared" si="19"/>
        <v>183</v>
      </c>
      <c r="Q271" s="357">
        <f>SUM(Q262:Q270)</f>
        <v>1237</v>
      </c>
      <c r="R271" s="356">
        <f>SUM(R262:R270)</f>
        <v>264</v>
      </c>
    </row>
    <row r="272" spans="3:18" ht="30.75" thickBot="1" x14ac:dyDescent="0.3">
      <c r="C272" s="1130"/>
      <c r="D272" s="359" t="s">
        <v>305</v>
      </c>
      <c r="E272" s="1137">
        <f>E271+F271</f>
        <v>346</v>
      </c>
      <c r="F272" s="1138"/>
      <c r="G272" s="1137">
        <f>G271+H271</f>
        <v>412</v>
      </c>
      <c r="H272" s="1138"/>
      <c r="I272" s="1137">
        <f>I271+J271</f>
        <v>504</v>
      </c>
      <c r="J272" s="1138"/>
      <c r="K272" s="1137">
        <f>K271+L271</f>
        <v>624</v>
      </c>
      <c r="L272" s="1138"/>
      <c r="M272" s="1137">
        <f>M271+N271</f>
        <v>916</v>
      </c>
      <c r="N272" s="1138"/>
      <c r="O272" s="1137">
        <f>O271+P271</f>
        <v>1204</v>
      </c>
      <c r="P272" s="1138"/>
      <c r="Q272" s="1137">
        <f>Q271+R271</f>
        <v>1501</v>
      </c>
      <c r="R272" s="1138"/>
    </row>
    <row r="273" spans="3:18" ht="15.75" thickBot="1" x14ac:dyDescent="0.3">
      <c r="C273" s="1127" t="s">
        <v>325</v>
      </c>
      <c r="D273" s="1131" t="str">
        <f>D260</f>
        <v>CATEG.</v>
      </c>
      <c r="E273" s="1133">
        <v>2004</v>
      </c>
      <c r="F273" s="1134"/>
      <c r="G273" s="1135">
        <v>2005</v>
      </c>
      <c r="H273" s="1136"/>
      <c r="I273" s="1133">
        <v>2006</v>
      </c>
      <c r="J273" s="1134"/>
      <c r="K273" s="1135">
        <v>2007</v>
      </c>
      <c r="L273" s="1136"/>
      <c r="M273" s="1133">
        <v>2008</v>
      </c>
      <c r="N273" s="1134"/>
      <c r="O273" s="1133">
        <v>2009</v>
      </c>
      <c r="P273" s="1134"/>
      <c r="Q273" s="1133">
        <v>2010</v>
      </c>
      <c r="R273" s="1134"/>
    </row>
    <row r="274" spans="3:18" ht="15.75" thickBot="1" x14ac:dyDescent="0.3">
      <c r="C274" s="1128"/>
      <c r="D274" s="1132"/>
      <c r="E274" s="329" t="s">
        <v>294</v>
      </c>
      <c r="F274" s="330" t="s">
        <v>295</v>
      </c>
      <c r="G274" s="331" t="s">
        <v>294</v>
      </c>
      <c r="H274" s="332" t="s">
        <v>295</v>
      </c>
      <c r="I274" s="329" t="s">
        <v>294</v>
      </c>
      <c r="J274" s="330" t="s">
        <v>295</v>
      </c>
      <c r="K274" s="331" t="s">
        <v>294</v>
      </c>
      <c r="L274" s="330" t="s">
        <v>295</v>
      </c>
      <c r="M274" s="333" t="s">
        <v>294</v>
      </c>
      <c r="N274" s="334" t="s">
        <v>295</v>
      </c>
      <c r="O274" s="333" t="s">
        <v>294</v>
      </c>
      <c r="P274" s="334" t="s">
        <v>295</v>
      </c>
      <c r="Q274" s="333" t="s">
        <v>294</v>
      </c>
      <c r="R274" s="334" t="s">
        <v>295</v>
      </c>
    </row>
    <row r="275" spans="3:18" x14ac:dyDescent="0.25">
      <c r="C275" s="1129"/>
      <c r="D275" s="335" t="s">
        <v>296</v>
      </c>
      <c r="E275" s="336">
        <v>68</v>
      </c>
      <c r="F275" s="337">
        <v>38</v>
      </c>
      <c r="G275" s="338">
        <v>83</v>
      </c>
      <c r="H275" s="339">
        <v>49</v>
      </c>
      <c r="I275" s="336">
        <v>102</v>
      </c>
      <c r="J275" s="337">
        <v>77</v>
      </c>
      <c r="K275" s="338">
        <v>127</v>
      </c>
      <c r="L275" s="339">
        <v>117</v>
      </c>
      <c r="M275" s="336">
        <v>153</v>
      </c>
      <c r="N275" s="337">
        <v>150</v>
      </c>
      <c r="O275" s="338">
        <v>198</v>
      </c>
      <c r="P275" s="337">
        <v>227</v>
      </c>
      <c r="Q275" s="338">
        <v>234</v>
      </c>
      <c r="R275" s="337">
        <v>274</v>
      </c>
    </row>
    <row r="276" spans="3:18" x14ac:dyDescent="0.25">
      <c r="C276" s="1129"/>
      <c r="D276" s="340" t="s">
        <v>297</v>
      </c>
      <c r="E276" s="341">
        <v>1579</v>
      </c>
      <c r="F276" s="342">
        <v>611</v>
      </c>
      <c r="G276" s="343">
        <v>1847</v>
      </c>
      <c r="H276" s="344">
        <v>723</v>
      </c>
      <c r="I276" s="341">
        <v>2116</v>
      </c>
      <c r="J276" s="342">
        <v>856</v>
      </c>
      <c r="K276" s="343">
        <v>2619</v>
      </c>
      <c r="L276" s="344">
        <v>1146</v>
      </c>
      <c r="M276" s="341">
        <v>3206</v>
      </c>
      <c r="N276" s="342">
        <v>1458</v>
      </c>
      <c r="O276" s="343">
        <v>3785</v>
      </c>
      <c r="P276" s="342">
        <v>1954</v>
      </c>
      <c r="Q276" s="343">
        <v>4103</v>
      </c>
      <c r="R276" s="342">
        <v>2142</v>
      </c>
    </row>
    <row r="277" spans="3:18" x14ac:dyDescent="0.25">
      <c r="C277" s="1129"/>
      <c r="D277" s="345" t="s">
        <v>298</v>
      </c>
      <c r="E277" s="346">
        <v>376</v>
      </c>
      <c r="F277" s="347">
        <v>10</v>
      </c>
      <c r="G277" s="348">
        <v>406</v>
      </c>
      <c r="H277" s="349">
        <v>10</v>
      </c>
      <c r="I277" s="346">
        <v>427</v>
      </c>
      <c r="J277" s="347">
        <v>10</v>
      </c>
      <c r="K277" s="348">
        <v>438</v>
      </c>
      <c r="L277" s="349">
        <v>10</v>
      </c>
      <c r="M277" s="346">
        <v>461</v>
      </c>
      <c r="N277" s="347">
        <v>10</v>
      </c>
      <c r="O277" s="348">
        <v>470</v>
      </c>
      <c r="P277" s="347">
        <v>11</v>
      </c>
      <c r="Q277" s="348">
        <v>463</v>
      </c>
      <c r="R277" s="347">
        <v>12</v>
      </c>
    </row>
    <row r="278" spans="3:18" x14ac:dyDescent="0.25">
      <c r="C278" s="1129"/>
      <c r="D278" s="340" t="s">
        <v>299</v>
      </c>
      <c r="E278" s="341">
        <v>205</v>
      </c>
      <c r="F278" s="342">
        <v>1</v>
      </c>
      <c r="G278" s="343">
        <v>215</v>
      </c>
      <c r="H278" s="344">
        <v>2</v>
      </c>
      <c r="I278" s="341">
        <v>226</v>
      </c>
      <c r="J278" s="342">
        <v>2</v>
      </c>
      <c r="K278" s="343">
        <v>238</v>
      </c>
      <c r="L278" s="344">
        <v>2</v>
      </c>
      <c r="M278" s="341">
        <v>249</v>
      </c>
      <c r="N278" s="342">
        <v>3</v>
      </c>
      <c r="O278" s="343">
        <v>259</v>
      </c>
      <c r="P278" s="342">
        <v>3</v>
      </c>
      <c r="Q278" s="343">
        <v>271</v>
      </c>
      <c r="R278" s="342">
        <v>4</v>
      </c>
    </row>
    <row r="279" spans="3:18" x14ac:dyDescent="0.25">
      <c r="C279" s="1129"/>
      <c r="D279" s="345" t="s">
        <v>300</v>
      </c>
      <c r="E279" s="346">
        <v>100</v>
      </c>
      <c r="F279" s="347">
        <v>1</v>
      </c>
      <c r="G279" s="348">
        <v>104</v>
      </c>
      <c r="H279" s="349">
        <v>1</v>
      </c>
      <c r="I279" s="346">
        <v>108</v>
      </c>
      <c r="J279" s="347">
        <v>1</v>
      </c>
      <c r="K279" s="348">
        <v>112</v>
      </c>
      <c r="L279" s="349">
        <v>1</v>
      </c>
      <c r="M279" s="346">
        <v>114</v>
      </c>
      <c r="N279" s="347">
        <v>1</v>
      </c>
      <c r="O279" s="348">
        <v>117</v>
      </c>
      <c r="P279" s="347">
        <v>1</v>
      </c>
      <c r="Q279" s="348">
        <v>119</v>
      </c>
      <c r="R279" s="347">
        <v>2</v>
      </c>
    </row>
    <row r="280" spans="3:18" x14ac:dyDescent="0.25">
      <c r="C280" s="1129"/>
      <c r="D280" s="340" t="s">
        <v>301</v>
      </c>
      <c r="E280" s="341">
        <v>525</v>
      </c>
      <c r="F280" s="342">
        <v>349</v>
      </c>
      <c r="G280" s="343">
        <v>592</v>
      </c>
      <c r="H280" s="344">
        <v>410</v>
      </c>
      <c r="I280" s="341">
        <v>658</v>
      </c>
      <c r="J280" s="342">
        <v>451</v>
      </c>
      <c r="K280" s="343">
        <v>702</v>
      </c>
      <c r="L280" s="344">
        <v>507</v>
      </c>
      <c r="M280" s="341">
        <v>758</v>
      </c>
      <c r="N280" s="342">
        <v>567</v>
      </c>
      <c r="O280" s="343">
        <v>811</v>
      </c>
      <c r="P280" s="342">
        <v>618</v>
      </c>
      <c r="Q280" s="343">
        <v>843</v>
      </c>
      <c r="R280" s="342">
        <v>669</v>
      </c>
    </row>
    <row r="281" spans="3:18" x14ac:dyDescent="0.25">
      <c r="C281" s="1129"/>
      <c r="D281" s="345" t="s">
        <v>302</v>
      </c>
      <c r="E281" s="346">
        <v>201</v>
      </c>
      <c r="F281" s="347">
        <v>8</v>
      </c>
      <c r="G281" s="348">
        <v>222</v>
      </c>
      <c r="H281" s="349">
        <v>9</v>
      </c>
      <c r="I281" s="346">
        <v>232</v>
      </c>
      <c r="J281" s="347">
        <v>10</v>
      </c>
      <c r="K281" s="348">
        <v>244</v>
      </c>
      <c r="L281" s="349">
        <v>10</v>
      </c>
      <c r="M281" s="346">
        <v>263</v>
      </c>
      <c r="N281" s="347">
        <v>10</v>
      </c>
      <c r="O281" s="348">
        <v>271</v>
      </c>
      <c r="P281" s="347">
        <v>10</v>
      </c>
      <c r="Q281" s="348">
        <v>270</v>
      </c>
      <c r="R281" s="347">
        <v>10</v>
      </c>
    </row>
    <row r="282" spans="3:18" x14ac:dyDescent="0.25">
      <c r="C282" s="1129"/>
      <c r="D282" s="340" t="s">
        <v>303</v>
      </c>
      <c r="E282" s="341">
        <v>115</v>
      </c>
      <c r="F282" s="342">
        <v>0</v>
      </c>
      <c r="G282" s="343">
        <v>127</v>
      </c>
      <c r="H282" s="344">
        <v>1</v>
      </c>
      <c r="I282" s="341">
        <v>132</v>
      </c>
      <c r="J282" s="342">
        <v>1</v>
      </c>
      <c r="K282" s="343">
        <v>139</v>
      </c>
      <c r="L282" s="344">
        <v>1</v>
      </c>
      <c r="M282" s="341">
        <v>145</v>
      </c>
      <c r="N282" s="342">
        <v>1</v>
      </c>
      <c r="O282" s="343">
        <v>150</v>
      </c>
      <c r="P282" s="342">
        <v>1</v>
      </c>
      <c r="Q282" s="343">
        <v>154</v>
      </c>
      <c r="R282" s="342">
        <v>2</v>
      </c>
    </row>
    <row r="283" spans="3:18" x14ac:dyDescent="0.25">
      <c r="C283" s="1129"/>
      <c r="D283" s="345" t="s">
        <v>304</v>
      </c>
      <c r="E283" s="350">
        <v>49</v>
      </c>
      <c r="F283" s="351">
        <v>0</v>
      </c>
      <c r="G283" s="352">
        <v>52</v>
      </c>
      <c r="H283" s="353">
        <v>0</v>
      </c>
      <c r="I283" s="350">
        <v>53</v>
      </c>
      <c r="J283" s="351">
        <v>0</v>
      </c>
      <c r="K283" s="352">
        <v>55</v>
      </c>
      <c r="L283" s="353">
        <v>0</v>
      </c>
      <c r="M283" s="350">
        <v>58</v>
      </c>
      <c r="N283" s="351">
        <v>0</v>
      </c>
      <c r="O283" s="352">
        <v>59</v>
      </c>
      <c r="P283" s="351">
        <v>0</v>
      </c>
      <c r="Q283" s="352">
        <v>61</v>
      </c>
      <c r="R283" s="351">
        <v>0</v>
      </c>
    </row>
    <row r="284" spans="3:18" ht="15.75" thickBot="1" x14ac:dyDescent="0.3">
      <c r="C284" s="1129"/>
      <c r="D284" s="354" t="s">
        <v>10</v>
      </c>
      <c r="E284" s="355">
        <f t="shared" ref="E284:P284" si="20">SUM(E275:E283)</f>
        <v>3218</v>
      </c>
      <c r="F284" s="356">
        <f t="shared" si="20"/>
        <v>1018</v>
      </c>
      <c r="G284" s="357">
        <f t="shared" si="20"/>
        <v>3648</v>
      </c>
      <c r="H284" s="358">
        <f t="shared" si="20"/>
        <v>1205</v>
      </c>
      <c r="I284" s="355">
        <f t="shared" si="20"/>
        <v>4054</v>
      </c>
      <c r="J284" s="356">
        <f t="shared" si="20"/>
        <v>1408</v>
      </c>
      <c r="K284" s="357">
        <f t="shared" si="20"/>
        <v>4674</v>
      </c>
      <c r="L284" s="358">
        <f t="shared" si="20"/>
        <v>1794</v>
      </c>
      <c r="M284" s="355">
        <f t="shared" si="20"/>
        <v>5407</v>
      </c>
      <c r="N284" s="356">
        <f t="shared" si="20"/>
        <v>2200</v>
      </c>
      <c r="O284" s="357">
        <f t="shared" si="20"/>
        <v>6120</v>
      </c>
      <c r="P284" s="356">
        <f t="shared" si="20"/>
        <v>2825</v>
      </c>
      <c r="Q284" s="357">
        <f>SUM(Q275:Q283)</f>
        <v>6518</v>
      </c>
      <c r="R284" s="356">
        <f>SUM(R275:R283)</f>
        <v>3115</v>
      </c>
    </row>
    <row r="285" spans="3:18" ht="30.75" thickBot="1" x14ac:dyDescent="0.3">
      <c r="C285" s="1130"/>
      <c r="D285" s="359" t="s">
        <v>305</v>
      </c>
      <c r="E285" s="1137">
        <f>E284+F284</f>
        <v>4236</v>
      </c>
      <c r="F285" s="1138"/>
      <c r="G285" s="1137">
        <f>G284+H284</f>
        <v>4853</v>
      </c>
      <c r="H285" s="1138"/>
      <c r="I285" s="1137">
        <f>I284+J284</f>
        <v>5462</v>
      </c>
      <c r="J285" s="1138"/>
      <c r="K285" s="1137">
        <f>K284+L284</f>
        <v>6468</v>
      </c>
      <c r="L285" s="1138"/>
      <c r="M285" s="1137">
        <f>M284+N284</f>
        <v>7607</v>
      </c>
      <c r="N285" s="1138"/>
      <c r="O285" s="1137">
        <f>O284+P284</f>
        <v>8945</v>
      </c>
      <c r="P285" s="1138"/>
      <c r="Q285" s="1137">
        <f>Q284+R284</f>
        <v>9633</v>
      </c>
      <c r="R285" s="1138"/>
    </row>
    <row r="286" spans="3:18" ht="15.75" thickBot="1" x14ac:dyDescent="0.3">
      <c r="C286" s="1127" t="s">
        <v>326</v>
      </c>
      <c r="D286" s="1131" t="str">
        <f>D273</f>
        <v>CATEG.</v>
      </c>
      <c r="E286" s="1133">
        <v>2004</v>
      </c>
      <c r="F286" s="1134"/>
      <c r="G286" s="1135">
        <v>2005</v>
      </c>
      <c r="H286" s="1136"/>
      <c r="I286" s="1133">
        <v>2006</v>
      </c>
      <c r="J286" s="1134"/>
      <c r="K286" s="1135">
        <v>2007</v>
      </c>
      <c r="L286" s="1136"/>
      <c r="M286" s="1133">
        <v>2008</v>
      </c>
      <c r="N286" s="1134"/>
      <c r="O286" s="1133">
        <v>2009</v>
      </c>
      <c r="P286" s="1134"/>
      <c r="Q286" s="1133">
        <v>2010</v>
      </c>
      <c r="R286" s="1134"/>
    </row>
    <row r="287" spans="3:18" ht="15.75" thickBot="1" x14ac:dyDescent="0.3">
      <c r="C287" s="1128"/>
      <c r="D287" s="1132"/>
      <c r="E287" s="329" t="s">
        <v>294</v>
      </c>
      <c r="F287" s="330" t="s">
        <v>295</v>
      </c>
      <c r="G287" s="331" t="s">
        <v>294</v>
      </c>
      <c r="H287" s="332" t="s">
        <v>295</v>
      </c>
      <c r="I287" s="329" t="s">
        <v>294</v>
      </c>
      <c r="J287" s="330" t="s">
        <v>295</v>
      </c>
      <c r="K287" s="331" t="s">
        <v>294</v>
      </c>
      <c r="L287" s="330" t="s">
        <v>295</v>
      </c>
      <c r="M287" s="333" t="s">
        <v>294</v>
      </c>
      <c r="N287" s="334" t="s">
        <v>295</v>
      </c>
      <c r="O287" s="333" t="s">
        <v>294</v>
      </c>
      <c r="P287" s="334" t="s">
        <v>295</v>
      </c>
      <c r="Q287" s="333" t="s">
        <v>294</v>
      </c>
      <c r="R287" s="334" t="s">
        <v>295</v>
      </c>
    </row>
    <row r="288" spans="3:18" x14ac:dyDescent="0.25">
      <c r="C288" s="1129"/>
      <c r="D288" s="335" t="s">
        <v>296</v>
      </c>
      <c r="E288" s="336">
        <v>12</v>
      </c>
      <c r="F288" s="337">
        <v>3</v>
      </c>
      <c r="G288" s="338">
        <v>14</v>
      </c>
      <c r="H288" s="339">
        <v>3</v>
      </c>
      <c r="I288" s="336">
        <v>19</v>
      </c>
      <c r="J288" s="337">
        <v>5</v>
      </c>
      <c r="K288" s="338">
        <v>20</v>
      </c>
      <c r="L288" s="339">
        <v>6</v>
      </c>
      <c r="M288" s="336">
        <v>22</v>
      </c>
      <c r="N288" s="337">
        <v>10</v>
      </c>
      <c r="O288" s="338">
        <v>28</v>
      </c>
      <c r="P288" s="337">
        <v>19</v>
      </c>
      <c r="Q288" s="338">
        <v>31</v>
      </c>
      <c r="R288" s="337">
        <v>20</v>
      </c>
    </row>
    <row r="289" spans="3:18" x14ac:dyDescent="0.25">
      <c r="C289" s="1129"/>
      <c r="D289" s="340" t="s">
        <v>297</v>
      </c>
      <c r="E289" s="341">
        <v>136</v>
      </c>
      <c r="F289" s="342">
        <v>34</v>
      </c>
      <c r="G289" s="343">
        <v>155</v>
      </c>
      <c r="H289" s="344">
        <v>34</v>
      </c>
      <c r="I289" s="341">
        <v>217</v>
      </c>
      <c r="J289" s="342">
        <v>45</v>
      </c>
      <c r="K289" s="343">
        <v>289</v>
      </c>
      <c r="L289" s="344">
        <v>58</v>
      </c>
      <c r="M289" s="341">
        <v>409</v>
      </c>
      <c r="N289" s="342">
        <v>84</v>
      </c>
      <c r="O289" s="343">
        <v>538</v>
      </c>
      <c r="P289" s="342">
        <v>133</v>
      </c>
      <c r="Q289" s="343">
        <v>616</v>
      </c>
      <c r="R289" s="342">
        <v>163</v>
      </c>
    </row>
    <row r="290" spans="3:18" x14ac:dyDescent="0.25">
      <c r="C290" s="1129"/>
      <c r="D290" s="345" t="s">
        <v>298</v>
      </c>
      <c r="E290" s="346">
        <v>31</v>
      </c>
      <c r="F290" s="347">
        <v>0</v>
      </c>
      <c r="G290" s="348">
        <v>32</v>
      </c>
      <c r="H290" s="349">
        <v>0</v>
      </c>
      <c r="I290" s="346">
        <v>36</v>
      </c>
      <c r="J290" s="347">
        <v>0</v>
      </c>
      <c r="K290" s="348">
        <v>39</v>
      </c>
      <c r="L290" s="349">
        <v>0</v>
      </c>
      <c r="M290" s="346">
        <v>39</v>
      </c>
      <c r="N290" s="347">
        <v>0</v>
      </c>
      <c r="O290" s="348">
        <v>41</v>
      </c>
      <c r="P290" s="347">
        <v>0</v>
      </c>
      <c r="Q290" s="348">
        <v>48</v>
      </c>
      <c r="R290" s="347">
        <v>0</v>
      </c>
    </row>
    <row r="291" spans="3:18" x14ac:dyDescent="0.25">
      <c r="C291" s="1129"/>
      <c r="D291" s="340" t="s">
        <v>299</v>
      </c>
      <c r="E291" s="341">
        <v>32</v>
      </c>
      <c r="F291" s="342">
        <v>2</v>
      </c>
      <c r="G291" s="343">
        <v>33</v>
      </c>
      <c r="H291" s="344">
        <v>2</v>
      </c>
      <c r="I291" s="341">
        <v>34</v>
      </c>
      <c r="J291" s="342">
        <v>2</v>
      </c>
      <c r="K291" s="343">
        <v>35</v>
      </c>
      <c r="L291" s="344">
        <v>2</v>
      </c>
      <c r="M291" s="341">
        <v>36</v>
      </c>
      <c r="N291" s="342">
        <v>2</v>
      </c>
      <c r="O291" s="343">
        <v>36</v>
      </c>
      <c r="P291" s="342">
        <v>2</v>
      </c>
      <c r="Q291" s="343">
        <v>38</v>
      </c>
      <c r="R291" s="342">
        <v>1</v>
      </c>
    </row>
    <row r="292" spans="3:18" x14ac:dyDescent="0.25">
      <c r="C292" s="1129"/>
      <c r="D292" s="345" t="s">
        <v>300</v>
      </c>
      <c r="E292" s="346">
        <v>17</v>
      </c>
      <c r="F292" s="347">
        <v>0</v>
      </c>
      <c r="G292" s="348">
        <v>18</v>
      </c>
      <c r="H292" s="349">
        <v>0</v>
      </c>
      <c r="I292" s="346">
        <v>19</v>
      </c>
      <c r="J292" s="347">
        <v>0</v>
      </c>
      <c r="K292" s="348">
        <v>20</v>
      </c>
      <c r="L292" s="349">
        <v>0</v>
      </c>
      <c r="M292" s="346">
        <v>20</v>
      </c>
      <c r="N292" s="347">
        <v>0</v>
      </c>
      <c r="O292" s="348">
        <v>22</v>
      </c>
      <c r="P292" s="347">
        <v>0</v>
      </c>
      <c r="Q292" s="348">
        <v>30</v>
      </c>
      <c r="R292" s="347">
        <v>0</v>
      </c>
    </row>
    <row r="293" spans="3:18" x14ac:dyDescent="0.25">
      <c r="C293" s="1129"/>
      <c r="D293" s="340" t="s">
        <v>301</v>
      </c>
      <c r="E293" s="341">
        <v>65</v>
      </c>
      <c r="F293" s="342">
        <v>22</v>
      </c>
      <c r="G293" s="343">
        <v>66</v>
      </c>
      <c r="H293" s="344">
        <v>24</v>
      </c>
      <c r="I293" s="341">
        <v>77</v>
      </c>
      <c r="J293" s="342">
        <v>27</v>
      </c>
      <c r="K293" s="343">
        <v>80</v>
      </c>
      <c r="L293" s="344">
        <v>30</v>
      </c>
      <c r="M293" s="341">
        <v>85</v>
      </c>
      <c r="N293" s="342">
        <v>34</v>
      </c>
      <c r="O293" s="343">
        <v>88</v>
      </c>
      <c r="P293" s="342">
        <v>38</v>
      </c>
      <c r="Q293" s="343">
        <v>97</v>
      </c>
      <c r="R293" s="342">
        <v>41</v>
      </c>
    </row>
    <row r="294" spans="3:18" x14ac:dyDescent="0.25">
      <c r="C294" s="1129"/>
      <c r="D294" s="345" t="s">
        <v>302</v>
      </c>
      <c r="E294" s="346">
        <v>29</v>
      </c>
      <c r="F294" s="347">
        <v>0</v>
      </c>
      <c r="G294" s="348">
        <v>30</v>
      </c>
      <c r="H294" s="349">
        <v>0</v>
      </c>
      <c r="I294" s="346">
        <v>31</v>
      </c>
      <c r="J294" s="347">
        <v>0</v>
      </c>
      <c r="K294" s="348">
        <v>33</v>
      </c>
      <c r="L294" s="349">
        <v>0</v>
      </c>
      <c r="M294" s="346">
        <v>35</v>
      </c>
      <c r="N294" s="347">
        <v>0</v>
      </c>
      <c r="O294" s="348">
        <v>36</v>
      </c>
      <c r="P294" s="347">
        <v>0</v>
      </c>
      <c r="Q294" s="348">
        <v>36</v>
      </c>
      <c r="R294" s="347">
        <v>0</v>
      </c>
    </row>
    <row r="295" spans="3:18" x14ac:dyDescent="0.25">
      <c r="C295" s="1129"/>
      <c r="D295" s="340" t="s">
        <v>303</v>
      </c>
      <c r="E295" s="341">
        <v>33</v>
      </c>
      <c r="F295" s="342">
        <v>1</v>
      </c>
      <c r="G295" s="343">
        <v>34</v>
      </c>
      <c r="H295" s="344">
        <v>1</v>
      </c>
      <c r="I295" s="341">
        <v>34</v>
      </c>
      <c r="J295" s="342">
        <v>1</v>
      </c>
      <c r="K295" s="343">
        <v>35</v>
      </c>
      <c r="L295" s="344">
        <v>1</v>
      </c>
      <c r="M295" s="341">
        <v>36</v>
      </c>
      <c r="N295" s="342">
        <v>1</v>
      </c>
      <c r="O295" s="343">
        <v>36</v>
      </c>
      <c r="P295" s="342">
        <v>1</v>
      </c>
      <c r="Q295" s="343">
        <v>41</v>
      </c>
      <c r="R295" s="342">
        <v>1</v>
      </c>
    </row>
    <row r="296" spans="3:18" x14ac:dyDescent="0.25">
      <c r="C296" s="1129"/>
      <c r="D296" s="345" t="s">
        <v>304</v>
      </c>
      <c r="E296" s="350">
        <v>17</v>
      </c>
      <c r="F296" s="351">
        <v>0</v>
      </c>
      <c r="G296" s="352">
        <v>19</v>
      </c>
      <c r="H296" s="353">
        <v>0</v>
      </c>
      <c r="I296" s="350">
        <v>20</v>
      </c>
      <c r="J296" s="351">
        <v>0</v>
      </c>
      <c r="K296" s="352">
        <v>20</v>
      </c>
      <c r="L296" s="353">
        <v>0</v>
      </c>
      <c r="M296" s="350">
        <v>21</v>
      </c>
      <c r="N296" s="351">
        <v>0</v>
      </c>
      <c r="O296" s="352">
        <v>21</v>
      </c>
      <c r="P296" s="351">
        <v>0</v>
      </c>
      <c r="Q296" s="352">
        <v>27</v>
      </c>
      <c r="R296" s="351">
        <v>0</v>
      </c>
    </row>
    <row r="297" spans="3:18" ht="15.75" thickBot="1" x14ac:dyDescent="0.3">
      <c r="C297" s="1129"/>
      <c r="D297" s="354" t="s">
        <v>10</v>
      </c>
      <c r="E297" s="355">
        <f t="shared" ref="E297:P297" si="21">SUM(E288:E296)</f>
        <v>372</v>
      </c>
      <c r="F297" s="356">
        <f t="shared" si="21"/>
        <v>62</v>
      </c>
      <c r="G297" s="357">
        <f t="shared" si="21"/>
        <v>401</v>
      </c>
      <c r="H297" s="358">
        <f t="shared" si="21"/>
        <v>64</v>
      </c>
      <c r="I297" s="355">
        <f t="shared" si="21"/>
        <v>487</v>
      </c>
      <c r="J297" s="356">
        <f t="shared" si="21"/>
        <v>80</v>
      </c>
      <c r="K297" s="357">
        <f t="shared" si="21"/>
        <v>571</v>
      </c>
      <c r="L297" s="358">
        <f t="shared" si="21"/>
        <v>97</v>
      </c>
      <c r="M297" s="355">
        <f t="shared" si="21"/>
        <v>703</v>
      </c>
      <c r="N297" s="356">
        <f t="shared" si="21"/>
        <v>131</v>
      </c>
      <c r="O297" s="357">
        <f t="shared" si="21"/>
        <v>846</v>
      </c>
      <c r="P297" s="356">
        <f t="shared" si="21"/>
        <v>193</v>
      </c>
      <c r="Q297" s="357">
        <f>SUM(Q288:Q296)</f>
        <v>964</v>
      </c>
      <c r="R297" s="356">
        <f>SUM(R288:R296)</f>
        <v>226</v>
      </c>
    </row>
    <row r="298" spans="3:18" ht="30.75" thickBot="1" x14ac:dyDescent="0.3">
      <c r="C298" s="1130"/>
      <c r="D298" s="359" t="s">
        <v>305</v>
      </c>
      <c r="E298" s="1137">
        <f>E297+F297</f>
        <v>434</v>
      </c>
      <c r="F298" s="1138"/>
      <c r="G298" s="1137">
        <f>G297+H297</f>
        <v>465</v>
      </c>
      <c r="H298" s="1138"/>
      <c r="I298" s="1137">
        <f>I297+J297</f>
        <v>567</v>
      </c>
      <c r="J298" s="1138"/>
      <c r="K298" s="1137">
        <f>K297+L297</f>
        <v>668</v>
      </c>
      <c r="L298" s="1138"/>
      <c r="M298" s="1137">
        <f>M297+N297</f>
        <v>834</v>
      </c>
      <c r="N298" s="1138"/>
      <c r="O298" s="1137">
        <f>O297+P297</f>
        <v>1039</v>
      </c>
      <c r="P298" s="1138"/>
      <c r="Q298" s="1137">
        <f>Q297+R297</f>
        <v>1190</v>
      </c>
      <c r="R298" s="1138"/>
    </row>
    <row r="299" spans="3:18" ht="15.75" thickBot="1" x14ac:dyDescent="0.3">
      <c r="C299" s="1127" t="s">
        <v>327</v>
      </c>
      <c r="D299" s="1131" t="str">
        <f>D286</f>
        <v>CATEG.</v>
      </c>
      <c r="E299" s="1133">
        <v>2004</v>
      </c>
      <c r="F299" s="1134"/>
      <c r="G299" s="1135">
        <v>2005</v>
      </c>
      <c r="H299" s="1136"/>
      <c r="I299" s="1133">
        <v>2006</v>
      </c>
      <c r="J299" s="1134"/>
      <c r="K299" s="1135">
        <v>2007</v>
      </c>
      <c r="L299" s="1136"/>
      <c r="M299" s="1133">
        <v>2008</v>
      </c>
      <c r="N299" s="1134"/>
      <c r="O299" s="1133">
        <v>2009</v>
      </c>
      <c r="P299" s="1134"/>
      <c r="Q299" s="1133">
        <v>2010</v>
      </c>
      <c r="R299" s="1134"/>
    </row>
    <row r="300" spans="3:18" ht="15.75" thickBot="1" x14ac:dyDescent="0.3">
      <c r="C300" s="1128"/>
      <c r="D300" s="1132"/>
      <c r="E300" s="329" t="s">
        <v>294</v>
      </c>
      <c r="F300" s="330" t="s">
        <v>295</v>
      </c>
      <c r="G300" s="331" t="s">
        <v>294</v>
      </c>
      <c r="H300" s="332" t="s">
        <v>295</v>
      </c>
      <c r="I300" s="329" t="s">
        <v>294</v>
      </c>
      <c r="J300" s="330" t="s">
        <v>295</v>
      </c>
      <c r="K300" s="331" t="s">
        <v>294</v>
      </c>
      <c r="L300" s="330" t="s">
        <v>295</v>
      </c>
      <c r="M300" s="333" t="s">
        <v>294</v>
      </c>
      <c r="N300" s="334" t="s">
        <v>295</v>
      </c>
      <c r="O300" s="333" t="s">
        <v>294</v>
      </c>
      <c r="P300" s="334" t="s">
        <v>295</v>
      </c>
      <c r="Q300" s="333" t="s">
        <v>294</v>
      </c>
      <c r="R300" s="334" t="s">
        <v>295</v>
      </c>
    </row>
    <row r="301" spans="3:18" x14ac:dyDescent="0.25">
      <c r="C301" s="1129"/>
      <c r="D301" s="335" t="s">
        <v>296</v>
      </c>
      <c r="E301" s="336">
        <v>574</v>
      </c>
      <c r="F301" s="337">
        <v>184</v>
      </c>
      <c r="G301" s="338">
        <v>628</v>
      </c>
      <c r="H301" s="339">
        <v>209</v>
      </c>
      <c r="I301" s="336">
        <v>679</v>
      </c>
      <c r="J301" s="337">
        <v>265</v>
      </c>
      <c r="K301" s="338">
        <v>717</v>
      </c>
      <c r="L301" s="339">
        <v>309</v>
      </c>
      <c r="M301" s="336">
        <v>754</v>
      </c>
      <c r="N301" s="337">
        <v>349</v>
      </c>
      <c r="O301" s="338">
        <v>808</v>
      </c>
      <c r="P301" s="337">
        <v>447</v>
      </c>
      <c r="Q301" s="338">
        <v>799</v>
      </c>
      <c r="R301" s="337">
        <v>475</v>
      </c>
    </row>
    <row r="302" spans="3:18" x14ac:dyDescent="0.25">
      <c r="C302" s="1129"/>
      <c r="D302" s="340" t="s">
        <v>297</v>
      </c>
      <c r="E302" s="341">
        <v>4144</v>
      </c>
      <c r="F302" s="342">
        <v>1165</v>
      </c>
      <c r="G302" s="343">
        <v>4864</v>
      </c>
      <c r="H302" s="344">
        <v>1373</v>
      </c>
      <c r="I302" s="341">
        <v>5921</v>
      </c>
      <c r="J302" s="342">
        <v>1819</v>
      </c>
      <c r="K302" s="343">
        <v>6874</v>
      </c>
      <c r="L302" s="344">
        <v>2251</v>
      </c>
      <c r="M302" s="341">
        <v>7989</v>
      </c>
      <c r="N302" s="342">
        <v>2826</v>
      </c>
      <c r="O302" s="343">
        <v>9084</v>
      </c>
      <c r="P302" s="342">
        <v>3621</v>
      </c>
      <c r="Q302" s="343">
        <v>9527</v>
      </c>
      <c r="R302" s="342">
        <v>3996</v>
      </c>
    </row>
    <row r="303" spans="3:18" x14ac:dyDescent="0.25">
      <c r="C303" s="1129"/>
      <c r="D303" s="345" t="s">
        <v>298</v>
      </c>
      <c r="E303" s="346">
        <v>1278</v>
      </c>
      <c r="F303" s="347">
        <v>25</v>
      </c>
      <c r="G303" s="348">
        <v>1317</v>
      </c>
      <c r="H303" s="349">
        <v>28</v>
      </c>
      <c r="I303" s="346">
        <v>1364</v>
      </c>
      <c r="J303" s="347">
        <v>29</v>
      </c>
      <c r="K303" s="348">
        <v>1394</v>
      </c>
      <c r="L303" s="349">
        <v>30</v>
      </c>
      <c r="M303" s="346">
        <v>1411</v>
      </c>
      <c r="N303" s="347">
        <v>30</v>
      </c>
      <c r="O303" s="348">
        <v>1427</v>
      </c>
      <c r="P303" s="347">
        <v>30</v>
      </c>
      <c r="Q303" s="348">
        <v>1386</v>
      </c>
      <c r="R303" s="347">
        <v>29</v>
      </c>
    </row>
    <row r="304" spans="3:18" x14ac:dyDescent="0.25">
      <c r="C304" s="1129"/>
      <c r="D304" s="340" t="s">
        <v>299</v>
      </c>
      <c r="E304" s="341">
        <v>764</v>
      </c>
      <c r="F304" s="342">
        <v>8</v>
      </c>
      <c r="G304" s="343">
        <v>788</v>
      </c>
      <c r="H304" s="344">
        <v>9</v>
      </c>
      <c r="I304" s="341">
        <v>800</v>
      </c>
      <c r="J304" s="342">
        <v>10</v>
      </c>
      <c r="K304" s="343">
        <v>816</v>
      </c>
      <c r="L304" s="344">
        <v>10</v>
      </c>
      <c r="M304" s="341">
        <v>836</v>
      </c>
      <c r="N304" s="342">
        <v>10</v>
      </c>
      <c r="O304" s="343">
        <v>850</v>
      </c>
      <c r="P304" s="342">
        <v>10</v>
      </c>
      <c r="Q304" s="343">
        <v>823</v>
      </c>
      <c r="R304" s="342">
        <v>11</v>
      </c>
    </row>
    <row r="305" spans="3:18" x14ac:dyDescent="0.25">
      <c r="C305" s="1129"/>
      <c r="D305" s="345" t="s">
        <v>300</v>
      </c>
      <c r="E305" s="346">
        <v>440</v>
      </c>
      <c r="F305" s="347">
        <v>1</v>
      </c>
      <c r="G305" s="348">
        <v>450</v>
      </c>
      <c r="H305" s="349">
        <v>1</v>
      </c>
      <c r="I305" s="346">
        <v>462</v>
      </c>
      <c r="J305" s="347">
        <v>1</v>
      </c>
      <c r="K305" s="348">
        <v>473</v>
      </c>
      <c r="L305" s="349">
        <v>1</v>
      </c>
      <c r="M305" s="346">
        <v>486</v>
      </c>
      <c r="N305" s="347">
        <v>3</v>
      </c>
      <c r="O305" s="348">
        <v>490</v>
      </c>
      <c r="P305" s="347">
        <v>3</v>
      </c>
      <c r="Q305" s="348">
        <v>477</v>
      </c>
      <c r="R305" s="347">
        <v>3</v>
      </c>
    </row>
    <row r="306" spans="3:18" x14ac:dyDescent="0.25">
      <c r="C306" s="1129"/>
      <c r="D306" s="340" t="s">
        <v>301</v>
      </c>
      <c r="E306" s="341">
        <v>502</v>
      </c>
      <c r="F306" s="342">
        <v>376</v>
      </c>
      <c r="G306" s="343">
        <v>546</v>
      </c>
      <c r="H306" s="344">
        <v>449</v>
      </c>
      <c r="I306" s="341">
        <v>591</v>
      </c>
      <c r="J306" s="342">
        <v>506</v>
      </c>
      <c r="K306" s="343">
        <v>630</v>
      </c>
      <c r="L306" s="344">
        <v>563</v>
      </c>
      <c r="M306" s="341">
        <v>665</v>
      </c>
      <c r="N306" s="342">
        <v>616</v>
      </c>
      <c r="O306" s="343">
        <v>696</v>
      </c>
      <c r="P306" s="342">
        <v>684</v>
      </c>
      <c r="Q306" s="343">
        <v>698</v>
      </c>
      <c r="R306" s="342">
        <v>710</v>
      </c>
    </row>
    <row r="307" spans="3:18" x14ac:dyDescent="0.25">
      <c r="C307" s="1129"/>
      <c r="D307" s="345" t="s">
        <v>302</v>
      </c>
      <c r="E307" s="346">
        <v>422</v>
      </c>
      <c r="F307" s="347">
        <v>11</v>
      </c>
      <c r="G307" s="348">
        <v>459</v>
      </c>
      <c r="H307" s="349">
        <v>12</v>
      </c>
      <c r="I307" s="346">
        <v>476</v>
      </c>
      <c r="J307" s="347">
        <v>13</v>
      </c>
      <c r="K307" s="348">
        <v>495</v>
      </c>
      <c r="L307" s="349">
        <v>13</v>
      </c>
      <c r="M307" s="346">
        <v>510</v>
      </c>
      <c r="N307" s="347">
        <v>13</v>
      </c>
      <c r="O307" s="348">
        <v>516</v>
      </c>
      <c r="P307" s="347">
        <v>13</v>
      </c>
      <c r="Q307" s="348">
        <v>506</v>
      </c>
      <c r="R307" s="347">
        <v>14</v>
      </c>
    </row>
    <row r="308" spans="3:18" x14ac:dyDescent="0.25">
      <c r="C308" s="1129"/>
      <c r="D308" s="340" t="s">
        <v>303</v>
      </c>
      <c r="E308" s="341">
        <v>329</v>
      </c>
      <c r="F308" s="342">
        <v>4</v>
      </c>
      <c r="G308" s="343">
        <v>344</v>
      </c>
      <c r="H308" s="344">
        <v>4</v>
      </c>
      <c r="I308" s="341">
        <v>350</v>
      </c>
      <c r="J308" s="342">
        <v>4</v>
      </c>
      <c r="K308" s="343">
        <v>359</v>
      </c>
      <c r="L308" s="344">
        <v>4</v>
      </c>
      <c r="M308" s="341">
        <v>369</v>
      </c>
      <c r="N308" s="342">
        <v>5</v>
      </c>
      <c r="O308" s="343">
        <v>373</v>
      </c>
      <c r="P308" s="342">
        <v>5</v>
      </c>
      <c r="Q308" s="343">
        <v>364</v>
      </c>
      <c r="R308" s="342">
        <v>6</v>
      </c>
    </row>
    <row r="309" spans="3:18" x14ac:dyDescent="0.25">
      <c r="C309" s="1129"/>
      <c r="D309" s="345" t="s">
        <v>304</v>
      </c>
      <c r="E309" s="350">
        <v>168</v>
      </c>
      <c r="F309" s="351">
        <v>0</v>
      </c>
      <c r="G309" s="352">
        <v>179</v>
      </c>
      <c r="H309" s="353">
        <v>0</v>
      </c>
      <c r="I309" s="350">
        <v>185</v>
      </c>
      <c r="J309" s="351">
        <v>0</v>
      </c>
      <c r="K309" s="352">
        <v>194</v>
      </c>
      <c r="L309" s="353">
        <v>0</v>
      </c>
      <c r="M309" s="350">
        <v>199</v>
      </c>
      <c r="N309" s="351">
        <v>0</v>
      </c>
      <c r="O309" s="352">
        <v>203</v>
      </c>
      <c r="P309" s="351">
        <v>0</v>
      </c>
      <c r="Q309" s="352">
        <v>197</v>
      </c>
      <c r="R309" s="351">
        <v>0</v>
      </c>
    </row>
    <row r="310" spans="3:18" ht="15.75" thickBot="1" x14ac:dyDescent="0.3">
      <c r="C310" s="1129"/>
      <c r="D310" s="354" t="s">
        <v>10</v>
      </c>
      <c r="E310" s="355">
        <f t="shared" ref="E310:P310" si="22">SUM(E301:E309)</f>
        <v>8621</v>
      </c>
      <c r="F310" s="356">
        <f t="shared" si="22"/>
        <v>1774</v>
      </c>
      <c r="G310" s="357">
        <f t="shared" si="22"/>
        <v>9575</v>
      </c>
      <c r="H310" s="358">
        <f t="shared" si="22"/>
        <v>2085</v>
      </c>
      <c r="I310" s="355">
        <f t="shared" si="22"/>
        <v>10828</v>
      </c>
      <c r="J310" s="356">
        <f t="shared" si="22"/>
        <v>2647</v>
      </c>
      <c r="K310" s="357">
        <f t="shared" si="22"/>
        <v>11952</v>
      </c>
      <c r="L310" s="358">
        <f t="shared" si="22"/>
        <v>3181</v>
      </c>
      <c r="M310" s="355">
        <f t="shared" si="22"/>
        <v>13219</v>
      </c>
      <c r="N310" s="356">
        <f t="shared" si="22"/>
        <v>3852</v>
      </c>
      <c r="O310" s="357">
        <f t="shared" si="22"/>
        <v>14447</v>
      </c>
      <c r="P310" s="356">
        <f t="shared" si="22"/>
        <v>4813</v>
      </c>
      <c r="Q310" s="357">
        <f>SUM(Q301:Q309)</f>
        <v>14777</v>
      </c>
      <c r="R310" s="356">
        <f>SUM(R301:R309)</f>
        <v>5244</v>
      </c>
    </row>
    <row r="311" spans="3:18" ht="30.75" thickBot="1" x14ac:dyDescent="0.3">
      <c r="C311" s="1130"/>
      <c r="D311" s="359" t="s">
        <v>305</v>
      </c>
      <c r="E311" s="1137">
        <f>E310+F310</f>
        <v>10395</v>
      </c>
      <c r="F311" s="1138"/>
      <c r="G311" s="1137">
        <f>G310+H310</f>
        <v>11660</v>
      </c>
      <c r="H311" s="1138"/>
      <c r="I311" s="1137">
        <f>I310+J310</f>
        <v>13475</v>
      </c>
      <c r="J311" s="1138"/>
      <c r="K311" s="1137">
        <f>K310+L310</f>
        <v>15133</v>
      </c>
      <c r="L311" s="1138"/>
      <c r="M311" s="1137">
        <f>M310+N310</f>
        <v>17071</v>
      </c>
      <c r="N311" s="1138"/>
      <c r="O311" s="1137">
        <f>O310+P310</f>
        <v>19260</v>
      </c>
      <c r="P311" s="1138"/>
      <c r="Q311" s="1137">
        <f>Q310+R310</f>
        <v>20021</v>
      </c>
      <c r="R311" s="1138"/>
    </row>
    <row r="312" spans="3:18" ht="15.75" thickBot="1" x14ac:dyDescent="0.3">
      <c r="C312" s="1127" t="s">
        <v>328</v>
      </c>
      <c r="D312" s="1131" t="str">
        <f>D299</f>
        <v>CATEG.</v>
      </c>
      <c r="E312" s="1133">
        <v>2004</v>
      </c>
      <c r="F312" s="1134"/>
      <c r="G312" s="1135">
        <v>2005</v>
      </c>
      <c r="H312" s="1136"/>
      <c r="I312" s="1133">
        <v>2006</v>
      </c>
      <c r="J312" s="1134"/>
      <c r="K312" s="1135">
        <v>2007</v>
      </c>
      <c r="L312" s="1136"/>
      <c r="M312" s="1133">
        <v>2008</v>
      </c>
      <c r="N312" s="1134"/>
      <c r="O312" s="1133">
        <v>2009</v>
      </c>
      <c r="P312" s="1134"/>
      <c r="Q312" s="1133">
        <v>2010</v>
      </c>
      <c r="R312" s="1134"/>
    </row>
    <row r="313" spans="3:18" ht="15.75" thickBot="1" x14ac:dyDescent="0.3">
      <c r="C313" s="1128"/>
      <c r="D313" s="1132"/>
      <c r="E313" s="329" t="s">
        <v>294</v>
      </c>
      <c r="F313" s="330" t="s">
        <v>295</v>
      </c>
      <c r="G313" s="331" t="s">
        <v>294</v>
      </c>
      <c r="H313" s="332" t="s">
        <v>295</v>
      </c>
      <c r="I313" s="329" t="s">
        <v>294</v>
      </c>
      <c r="J313" s="330" t="s">
        <v>295</v>
      </c>
      <c r="K313" s="331" t="s">
        <v>294</v>
      </c>
      <c r="L313" s="330" t="s">
        <v>295</v>
      </c>
      <c r="M313" s="333" t="s">
        <v>294</v>
      </c>
      <c r="N313" s="334" t="s">
        <v>295</v>
      </c>
      <c r="O313" s="333" t="s">
        <v>294</v>
      </c>
      <c r="P313" s="334" t="s">
        <v>295</v>
      </c>
      <c r="Q313" s="333" t="s">
        <v>294</v>
      </c>
      <c r="R313" s="334" t="s">
        <v>295</v>
      </c>
    </row>
    <row r="314" spans="3:18" x14ac:dyDescent="0.25">
      <c r="C314" s="1129"/>
      <c r="D314" s="335" t="s">
        <v>296</v>
      </c>
      <c r="E314" s="336">
        <v>389</v>
      </c>
      <c r="F314" s="337">
        <v>166</v>
      </c>
      <c r="G314" s="336">
        <v>436</v>
      </c>
      <c r="H314" s="337">
        <v>202</v>
      </c>
      <c r="I314" s="336">
        <v>477</v>
      </c>
      <c r="J314" s="337">
        <v>260</v>
      </c>
      <c r="K314" s="338">
        <v>519</v>
      </c>
      <c r="L314" s="339">
        <v>300</v>
      </c>
      <c r="M314" s="336">
        <v>587</v>
      </c>
      <c r="N314" s="337">
        <v>372</v>
      </c>
      <c r="O314" s="338">
        <v>670</v>
      </c>
      <c r="P314" s="337">
        <v>512</v>
      </c>
      <c r="Q314" s="338">
        <v>717</v>
      </c>
      <c r="R314" s="337">
        <v>606</v>
      </c>
    </row>
    <row r="315" spans="3:18" x14ac:dyDescent="0.25">
      <c r="C315" s="1129"/>
      <c r="D315" s="340" t="s">
        <v>297</v>
      </c>
      <c r="E315" s="341">
        <v>8179</v>
      </c>
      <c r="F315" s="342">
        <v>3498</v>
      </c>
      <c r="G315" s="341">
        <v>9669</v>
      </c>
      <c r="H315" s="342">
        <v>4126</v>
      </c>
      <c r="I315" s="341">
        <v>11333</v>
      </c>
      <c r="J315" s="342">
        <v>5001</v>
      </c>
      <c r="K315" s="343">
        <v>12933</v>
      </c>
      <c r="L315" s="344">
        <v>5852</v>
      </c>
      <c r="M315" s="341">
        <v>14668</v>
      </c>
      <c r="N315" s="342">
        <v>6961</v>
      </c>
      <c r="O315" s="343">
        <v>16724</v>
      </c>
      <c r="P315" s="342">
        <v>8508</v>
      </c>
      <c r="Q315" s="343">
        <v>17856</v>
      </c>
      <c r="R315" s="342">
        <v>9443</v>
      </c>
    </row>
    <row r="316" spans="3:18" x14ac:dyDescent="0.25">
      <c r="C316" s="1129"/>
      <c r="D316" s="345" t="s">
        <v>298</v>
      </c>
      <c r="E316" s="346">
        <v>2823</v>
      </c>
      <c r="F316" s="347">
        <v>120</v>
      </c>
      <c r="G316" s="346">
        <v>2951</v>
      </c>
      <c r="H316" s="347">
        <v>129</v>
      </c>
      <c r="I316" s="346">
        <v>3023</v>
      </c>
      <c r="J316" s="347">
        <v>130</v>
      </c>
      <c r="K316" s="348">
        <v>3095</v>
      </c>
      <c r="L316" s="349">
        <v>130</v>
      </c>
      <c r="M316" s="346">
        <v>3162</v>
      </c>
      <c r="N316" s="347">
        <v>131</v>
      </c>
      <c r="O316" s="348">
        <v>3212</v>
      </c>
      <c r="P316" s="347">
        <v>132</v>
      </c>
      <c r="Q316" s="348">
        <v>3200</v>
      </c>
      <c r="R316" s="347">
        <v>135</v>
      </c>
    </row>
    <row r="317" spans="3:18" x14ac:dyDescent="0.25">
      <c r="C317" s="1129"/>
      <c r="D317" s="340" t="s">
        <v>299</v>
      </c>
      <c r="E317" s="341">
        <v>2018</v>
      </c>
      <c r="F317" s="342">
        <v>25</v>
      </c>
      <c r="G317" s="341">
        <v>2105</v>
      </c>
      <c r="H317" s="342">
        <v>26</v>
      </c>
      <c r="I317" s="341">
        <v>2167</v>
      </c>
      <c r="J317" s="342">
        <v>29</v>
      </c>
      <c r="K317" s="343">
        <v>2209</v>
      </c>
      <c r="L317" s="344">
        <v>30</v>
      </c>
      <c r="M317" s="341">
        <v>2252</v>
      </c>
      <c r="N317" s="342">
        <v>30</v>
      </c>
      <c r="O317" s="343">
        <v>2298</v>
      </c>
      <c r="P317" s="342">
        <v>31</v>
      </c>
      <c r="Q317" s="343">
        <v>2286</v>
      </c>
      <c r="R317" s="342">
        <v>30</v>
      </c>
    </row>
    <row r="318" spans="3:18" x14ac:dyDescent="0.25">
      <c r="C318" s="1129"/>
      <c r="D318" s="345" t="s">
        <v>300</v>
      </c>
      <c r="E318" s="346">
        <v>911</v>
      </c>
      <c r="F318" s="347">
        <v>4</v>
      </c>
      <c r="G318" s="346">
        <v>948</v>
      </c>
      <c r="H318" s="347">
        <v>4</v>
      </c>
      <c r="I318" s="346">
        <v>978</v>
      </c>
      <c r="J318" s="347">
        <v>4</v>
      </c>
      <c r="K318" s="348">
        <v>1003</v>
      </c>
      <c r="L318" s="349">
        <v>5</v>
      </c>
      <c r="M318" s="346">
        <v>1032</v>
      </c>
      <c r="N318" s="347">
        <v>5</v>
      </c>
      <c r="O318" s="348">
        <v>1054</v>
      </c>
      <c r="P318" s="347">
        <v>6</v>
      </c>
      <c r="Q318" s="348">
        <v>1054</v>
      </c>
      <c r="R318" s="347">
        <v>6</v>
      </c>
    </row>
    <row r="319" spans="3:18" x14ac:dyDescent="0.25">
      <c r="C319" s="1129"/>
      <c r="D319" s="340" t="s">
        <v>301</v>
      </c>
      <c r="E319" s="341">
        <v>1556</v>
      </c>
      <c r="F319" s="342">
        <v>1900</v>
      </c>
      <c r="G319" s="341">
        <v>1696</v>
      </c>
      <c r="H319" s="342">
        <v>2165</v>
      </c>
      <c r="I319" s="341">
        <v>1819</v>
      </c>
      <c r="J319" s="342">
        <v>2356</v>
      </c>
      <c r="K319" s="343">
        <v>1924</v>
      </c>
      <c r="L319" s="344">
        <v>2538</v>
      </c>
      <c r="M319" s="341">
        <v>2058</v>
      </c>
      <c r="N319" s="342">
        <v>2765</v>
      </c>
      <c r="O319" s="343">
        <v>2200</v>
      </c>
      <c r="P319" s="342">
        <v>3045</v>
      </c>
      <c r="Q319" s="343">
        <v>2267</v>
      </c>
      <c r="R319" s="342">
        <v>3217</v>
      </c>
    </row>
    <row r="320" spans="3:18" x14ac:dyDescent="0.25">
      <c r="C320" s="1129"/>
      <c r="D320" s="345" t="s">
        <v>302</v>
      </c>
      <c r="E320" s="346">
        <v>1182</v>
      </c>
      <c r="F320" s="347">
        <v>33</v>
      </c>
      <c r="G320" s="346">
        <v>1260</v>
      </c>
      <c r="H320" s="347">
        <v>35</v>
      </c>
      <c r="I320" s="346">
        <v>1305</v>
      </c>
      <c r="J320" s="347">
        <v>37</v>
      </c>
      <c r="K320" s="348">
        <v>1328</v>
      </c>
      <c r="L320" s="349">
        <v>38</v>
      </c>
      <c r="M320" s="346">
        <v>1361</v>
      </c>
      <c r="N320" s="347">
        <v>40</v>
      </c>
      <c r="O320" s="348">
        <v>1397</v>
      </c>
      <c r="P320" s="347">
        <v>44</v>
      </c>
      <c r="Q320" s="348">
        <v>1380</v>
      </c>
      <c r="R320" s="347">
        <v>48</v>
      </c>
    </row>
    <row r="321" spans="3:18" x14ac:dyDescent="0.25">
      <c r="C321" s="1129"/>
      <c r="D321" s="340" t="s">
        <v>303</v>
      </c>
      <c r="E321" s="341">
        <v>806</v>
      </c>
      <c r="F321" s="342">
        <v>10</v>
      </c>
      <c r="G321" s="341">
        <v>861</v>
      </c>
      <c r="H321" s="342">
        <v>12</v>
      </c>
      <c r="I321" s="341">
        <v>892</v>
      </c>
      <c r="J321" s="342">
        <v>12</v>
      </c>
      <c r="K321" s="343">
        <v>918</v>
      </c>
      <c r="L321" s="344">
        <v>12</v>
      </c>
      <c r="M321" s="341">
        <v>948</v>
      </c>
      <c r="N321" s="342">
        <v>12</v>
      </c>
      <c r="O321" s="343">
        <v>969</v>
      </c>
      <c r="P321" s="342">
        <v>12</v>
      </c>
      <c r="Q321" s="343">
        <v>957</v>
      </c>
      <c r="R321" s="342">
        <v>13</v>
      </c>
    </row>
    <row r="322" spans="3:18" x14ac:dyDescent="0.25">
      <c r="C322" s="1129"/>
      <c r="D322" s="345" t="s">
        <v>304</v>
      </c>
      <c r="E322" s="350">
        <v>478</v>
      </c>
      <c r="F322" s="351">
        <v>1</v>
      </c>
      <c r="G322" s="346">
        <v>499</v>
      </c>
      <c r="H322" s="351">
        <v>1</v>
      </c>
      <c r="I322" s="350">
        <v>505</v>
      </c>
      <c r="J322" s="351">
        <v>1</v>
      </c>
      <c r="K322" s="352">
        <v>520</v>
      </c>
      <c r="L322" s="353">
        <v>1</v>
      </c>
      <c r="M322" s="350">
        <v>534</v>
      </c>
      <c r="N322" s="351">
        <v>1</v>
      </c>
      <c r="O322" s="352">
        <v>544</v>
      </c>
      <c r="P322" s="351">
        <v>1</v>
      </c>
      <c r="Q322" s="352">
        <v>540</v>
      </c>
      <c r="R322" s="351">
        <v>1</v>
      </c>
    </row>
    <row r="323" spans="3:18" ht="15.75" thickBot="1" x14ac:dyDescent="0.3">
      <c r="C323" s="1129"/>
      <c r="D323" s="354" t="s">
        <v>10</v>
      </c>
      <c r="E323" s="355">
        <f t="shared" ref="E323:P323" si="23">SUM(E314:E322)</f>
        <v>18342</v>
      </c>
      <c r="F323" s="356">
        <f t="shared" si="23"/>
        <v>5757</v>
      </c>
      <c r="G323" s="355">
        <f t="shared" si="23"/>
        <v>20425</v>
      </c>
      <c r="H323" s="356">
        <f t="shared" si="23"/>
        <v>6700</v>
      </c>
      <c r="I323" s="355">
        <f t="shared" si="23"/>
        <v>22499</v>
      </c>
      <c r="J323" s="356">
        <f t="shared" si="23"/>
        <v>7830</v>
      </c>
      <c r="K323" s="357">
        <f t="shared" si="23"/>
        <v>24449</v>
      </c>
      <c r="L323" s="358">
        <f t="shared" si="23"/>
        <v>8906</v>
      </c>
      <c r="M323" s="355">
        <f t="shared" si="23"/>
        <v>26602</v>
      </c>
      <c r="N323" s="356">
        <f t="shared" si="23"/>
        <v>10317</v>
      </c>
      <c r="O323" s="357">
        <f t="shared" si="23"/>
        <v>29068</v>
      </c>
      <c r="P323" s="356">
        <f t="shared" si="23"/>
        <v>12291</v>
      </c>
      <c r="Q323" s="357">
        <f>SUM(Q314:Q322)</f>
        <v>30257</v>
      </c>
      <c r="R323" s="356">
        <f>SUM(R314:R322)</f>
        <v>13499</v>
      </c>
    </row>
    <row r="324" spans="3:18" ht="30.75" thickBot="1" x14ac:dyDescent="0.3">
      <c r="C324" s="1130"/>
      <c r="D324" s="359" t="s">
        <v>305</v>
      </c>
      <c r="E324" s="1137">
        <f>E323+F323</f>
        <v>24099</v>
      </c>
      <c r="F324" s="1138"/>
      <c r="G324" s="1137">
        <f>G323+H323</f>
        <v>27125</v>
      </c>
      <c r="H324" s="1138"/>
      <c r="I324" s="1137">
        <f>I323+J323</f>
        <v>30329</v>
      </c>
      <c r="J324" s="1138"/>
      <c r="K324" s="1137">
        <f>K323+L323</f>
        <v>33355</v>
      </c>
      <c r="L324" s="1138"/>
      <c r="M324" s="1137">
        <f>M323+N323</f>
        <v>36919</v>
      </c>
      <c r="N324" s="1138"/>
      <c r="O324" s="1137">
        <f>O323+P323</f>
        <v>41359</v>
      </c>
      <c r="P324" s="1138"/>
      <c r="Q324" s="1137">
        <f>Q323+R323</f>
        <v>43756</v>
      </c>
      <c r="R324" s="1138"/>
    </row>
    <row r="325" spans="3:18" ht="15.75" thickBot="1" x14ac:dyDescent="0.3">
      <c r="C325" s="1127" t="s">
        <v>329</v>
      </c>
      <c r="D325" s="1131" t="str">
        <f>D312</f>
        <v>CATEG.</v>
      </c>
      <c r="E325" s="1133">
        <v>2004</v>
      </c>
      <c r="F325" s="1134"/>
      <c r="G325" s="1135">
        <v>2005</v>
      </c>
      <c r="H325" s="1136"/>
      <c r="I325" s="1133">
        <v>2006</v>
      </c>
      <c r="J325" s="1134"/>
      <c r="K325" s="1135">
        <v>2007</v>
      </c>
      <c r="L325" s="1136"/>
      <c r="M325" s="1133">
        <v>2008</v>
      </c>
      <c r="N325" s="1134"/>
      <c r="O325" s="1133">
        <v>2009</v>
      </c>
      <c r="P325" s="1134"/>
      <c r="Q325" s="1133">
        <v>2010</v>
      </c>
      <c r="R325" s="1134"/>
    </row>
    <row r="326" spans="3:18" ht="15.75" thickBot="1" x14ac:dyDescent="0.3">
      <c r="C326" s="1128"/>
      <c r="D326" s="1132"/>
      <c r="E326" s="329" t="s">
        <v>294</v>
      </c>
      <c r="F326" s="330" t="s">
        <v>295</v>
      </c>
      <c r="G326" s="331" t="s">
        <v>294</v>
      </c>
      <c r="H326" s="332" t="s">
        <v>295</v>
      </c>
      <c r="I326" s="329" t="s">
        <v>294</v>
      </c>
      <c r="J326" s="330" t="s">
        <v>295</v>
      </c>
      <c r="K326" s="331" t="s">
        <v>294</v>
      </c>
      <c r="L326" s="330" t="s">
        <v>295</v>
      </c>
      <c r="M326" s="333" t="s">
        <v>294</v>
      </c>
      <c r="N326" s="334" t="s">
        <v>295</v>
      </c>
      <c r="O326" s="333" t="s">
        <v>294</v>
      </c>
      <c r="P326" s="334" t="s">
        <v>295</v>
      </c>
      <c r="Q326" s="333" t="s">
        <v>294</v>
      </c>
      <c r="R326" s="334" t="s">
        <v>295</v>
      </c>
    </row>
    <row r="327" spans="3:18" x14ac:dyDescent="0.25">
      <c r="C327" s="1129"/>
      <c r="D327" s="335" t="s">
        <v>296</v>
      </c>
      <c r="E327" s="336">
        <v>108</v>
      </c>
      <c r="F327" s="337">
        <v>30</v>
      </c>
      <c r="G327" s="338">
        <v>121</v>
      </c>
      <c r="H327" s="339">
        <v>36</v>
      </c>
      <c r="I327" s="336">
        <v>131</v>
      </c>
      <c r="J327" s="337">
        <v>41</v>
      </c>
      <c r="K327" s="338">
        <v>138</v>
      </c>
      <c r="L327" s="339">
        <v>46</v>
      </c>
      <c r="M327" s="336">
        <v>147</v>
      </c>
      <c r="N327" s="337">
        <v>55</v>
      </c>
      <c r="O327" s="338">
        <v>165</v>
      </c>
      <c r="P327" s="337">
        <v>60</v>
      </c>
      <c r="Q327" s="338">
        <v>169</v>
      </c>
      <c r="R327" s="337">
        <v>72</v>
      </c>
    </row>
    <row r="328" spans="3:18" x14ac:dyDescent="0.25">
      <c r="C328" s="1129"/>
      <c r="D328" s="340" t="s">
        <v>297</v>
      </c>
      <c r="E328" s="341">
        <v>1086</v>
      </c>
      <c r="F328" s="342">
        <v>245</v>
      </c>
      <c r="G328" s="343">
        <v>1334</v>
      </c>
      <c r="H328" s="344">
        <v>291</v>
      </c>
      <c r="I328" s="341">
        <v>1553</v>
      </c>
      <c r="J328" s="342">
        <v>349</v>
      </c>
      <c r="K328" s="343">
        <v>1788</v>
      </c>
      <c r="L328" s="344">
        <v>430</v>
      </c>
      <c r="M328" s="341">
        <v>2407</v>
      </c>
      <c r="N328" s="342">
        <v>560</v>
      </c>
      <c r="O328" s="343">
        <v>2967</v>
      </c>
      <c r="P328" s="342">
        <v>738</v>
      </c>
      <c r="Q328" s="343">
        <v>3328</v>
      </c>
      <c r="R328" s="342">
        <v>896</v>
      </c>
    </row>
    <row r="329" spans="3:18" x14ac:dyDescent="0.25">
      <c r="C329" s="1129"/>
      <c r="D329" s="345" t="s">
        <v>298</v>
      </c>
      <c r="E329" s="346">
        <v>298</v>
      </c>
      <c r="F329" s="347">
        <v>6</v>
      </c>
      <c r="G329" s="348">
        <v>318</v>
      </c>
      <c r="H329" s="349">
        <v>6</v>
      </c>
      <c r="I329" s="346">
        <v>333</v>
      </c>
      <c r="J329" s="347">
        <v>6</v>
      </c>
      <c r="K329" s="348">
        <v>348</v>
      </c>
      <c r="L329" s="349">
        <v>6</v>
      </c>
      <c r="M329" s="346">
        <v>360</v>
      </c>
      <c r="N329" s="347">
        <v>6</v>
      </c>
      <c r="O329" s="348">
        <v>369</v>
      </c>
      <c r="P329" s="347">
        <v>6</v>
      </c>
      <c r="Q329" s="348">
        <v>383</v>
      </c>
      <c r="R329" s="347">
        <v>6</v>
      </c>
    </row>
    <row r="330" spans="3:18" x14ac:dyDescent="0.25">
      <c r="C330" s="1129"/>
      <c r="D330" s="340" t="s">
        <v>299</v>
      </c>
      <c r="E330" s="341">
        <v>126</v>
      </c>
      <c r="F330" s="342">
        <v>4</v>
      </c>
      <c r="G330" s="343">
        <v>135</v>
      </c>
      <c r="H330" s="344">
        <v>5</v>
      </c>
      <c r="I330" s="341">
        <v>143</v>
      </c>
      <c r="J330" s="342">
        <v>5</v>
      </c>
      <c r="K330" s="343">
        <v>149</v>
      </c>
      <c r="L330" s="344">
        <v>5</v>
      </c>
      <c r="M330" s="341">
        <v>169</v>
      </c>
      <c r="N330" s="342">
        <v>5</v>
      </c>
      <c r="O330" s="343">
        <v>181</v>
      </c>
      <c r="P330" s="342">
        <v>5</v>
      </c>
      <c r="Q330" s="343">
        <v>198</v>
      </c>
      <c r="R330" s="342">
        <v>4</v>
      </c>
    </row>
    <row r="331" spans="3:18" x14ac:dyDescent="0.25">
      <c r="C331" s="1129"/>
      <c r="D331" s="345" t="s">
        <v>300</v>
      </c>
      <c r="E331" s="346">
        <v>77</v>
      </c>
      <c r="F331" s="347">
        <v>1</v>
      </c>
      <c r="G331" s="348">
        <v>83</v>
      </c>
      <c r="H331" s="349">
        <v>1</v>
      </c>
      <c r="I331" s="346">
        <v>88</v>
      </c>
      <c r="J331" s="347">
        <v>1</v>
      </c>
      <c r="K331" s="348">
        <v>91</v>
      </c>
      <c r="L331" s="349">
        <v>1</v>
      </c>
      <c r="M331" s="346">
        <v>97</v>
      </c>
      <c r="N331" s="347">
        <v>1</v>
      </c>
      <c r="O331" s="348">
        <v>101</v>
      </c>
      <c r="P331" s="347">
        <v>1</v>
      </c>
      <c r="Q331" s="348">
        <v>103</v>
      </c>
      <c r="R331" s="347">
        <v>2</v>
      </c>
    </row>
    <row r="332" spans="3:18" x14ac:dyDescent="0.25">
      <c r="C332" s="1129"/>
      <c r="D332" s="340" t="s">
        <v>301</v>
      </c>
      <c r="E332" s="341">
        <v>97</v>
      </c>
      <c r="F332" s="342">
        <v>52</v>
      </c>
      <c r="G332" s="343">
        <v>111</v>
      </c>
      <c r="H332" s="344">
        <v>64</v>
      </c>
      <c r="I332" s="341">
        <v>123</v>
      </c>
      <c r="J332" s="342">
        <v>78</v>
      </c>
      <c r="K332" s="343">
        <v>132</v>
      </c>
      <c r="L332" s="344">
        <v>84</v>
      </c>
      <c r="M332" s="341">
        <v>151</v>
      </c>
      <c r="N332" s="342">
        <v>94</v>
      </c>
      <c r="O332" s="343">
        <v>171</v>
      </c>
      <c r="P332" s="342">
        <v>127</v>
      </c>
      <c r="Q332" s="343">
        <v>177</v>
      </c>
      <c r="R332" s="342">
        <v>144</v>
      </c>
    </row>
    <row r="333" spans="3:18" x14ac:dyDescent="0.25">
      <c r="C333" s="1129"/>
      <c r="D333" s="345" t="s">
        <v>302</v>
      </c>
      <c r="E333" s="346">
        <v>122</v>
      </c>
      <c r="F333" s="347">
        <v>1</v>
      </c>
      <c r="G333" s="348">
        <v>136</v>
      </c>
      <c r="H333" s="349">
        <v>1</v>
      </c>
      <c r="I333" s="346">
        <v>141</v>
      </c>
      <c r="J333" s="347">
        <v>2</v>
      </c>
      <c r="K333" s="348">
        <v>144</v>
      </c>
      <c r="L333" s="349">
        <v>2</v>
      </c>
      <c r="M333" s="346">
        <v>157</v>
      </c>
      <c r="N333" s="347">
        <v>2</v>
      </c>
      <c r="O333" s="348">
        <v>170</v>
      </c>
      <c r="P333" s="347">
        <v>2</v>
      </c>
      <c r="Q333" s="348">
        <v>184</v>
      </c>
      <c r="R333" s="347">
        <v>2</v>
      </c>
    </row>
    <row r="334" spans="3:18" x14ac:dyDescent="0.25">
      <c r="C334" s="1129"/>
      <c r="D334" s="340" t="s">
        <v>303</v>
      </c>
      <c r="E334" s="341">
        <v>102</v>
      </c>
      <c r="F334" s="342">
        <v>0</v>
      </c>
      <c r="G334" s="343">
        <v>112</v>
      </c>
      <c r="H334" s="344">
        <v>1</v>
      </c>
      <c r="I334" s="341">
        <v>119</v>
      </c>
      <c r="J334" s="342">
        <v>1</v>
      </c>
      <c r="K334" s="343">
        <v>126</v>
      </c>
      <c r="L334" s="344">
        <v>1</v>
      </c>
      <c r="M334" s="341">
        <v>136</v>
      </c>
      <c r="N334" s="342">
        <v>1</v>
      </c>
      <c r="O334" s="343">
        <v>141</v>
      </c>
      <c r="P334" s="342">
        <v>2</v>
      </c>
      <c r="Q334" s="343">
        <v>148</v>
      </c>
      <c r="R334" s="342">
        <v>2</v>
      </c>
    </row>
    <row r="335" spans="3:18" x14ac:dyDescent="0.25">
      <c r="C335" s="1129"/>
      <c r="D335" s="345" t="s">
        <v>304</v>
      </c>
      <c r="E335" s="350">
        <v>48</v>
      </c>
      <c r="F335" s="351">
        <v>1</v>
      </c>
      <c r="G335" s="352">
        <v>53</v>
      </c>
      <c r="H335" s="353">
        <v>2</v>
      </c>
      <c r="I335" s="350">
        <v>54</v>
      </c>
      <c r="J335" s="351">
        <v>2</v>
      </c>
      <c r="K335" s="352">
        <v>54</v>
      </c>
      <c r="L335" s="353">
        <v>2</v>
      </c>
      <c r="M335" s="350">
        <v>57</v>
      </c>
      <c r="N335" s="351">
        <v>2</v>
      </c>
      <c r="O335" s="352">
        <v>57</v>
      </c>
      <c r="P335" s="351">
        <v>2</v>
      </c>
      <c r="Q335" s="352">
        <v>61</v>
      </c>
      <c r="R335" s="351">
        <v>2</v>
      </c>
    </row>
    <row r="336" spans="3:18" ht="15.75" thickBot="1" x14ac:dyDescent="0.3">
      <c r="C336" s="1129"/>
      <c r="D336" s="354" t="s">
        <v>10</v>
      </c>
      <c r="E336" s="355">
        <f t="shared" ref="E336:P336" si="24">SUM(E327:E335)</f>
        <v>2064</v>
      </c>
      <c r="F336" s="356">
        <f t="shared" si="24"/>
        <v>340</v>
      </c>
      <c r="G336" s="357">
        <f t="shared" si="24"/>
        <v>2403</v>
      </c>
      <c r="H336" s="358">
        <f t="shared" si="24"/>
        <v>407</v>
      </c>
      <c r="I336" s="355">
        <f t="shared" si="24"/>
        <v>2685</v>
      </c>
      <c r="J336" s="356">
        <f t="shared" si="24"/>
        <v>485</v>
      </c>
      <c r="K336" s="357">
        <f t="shared" si="24"/>
        <v>2970</v>
      </c>
      <c r="L336" s="358">
        <f t="shared" si="24"/>
        <v>577</v>
      </c>
      <c r="M336" s="355">
        <f t="shared" si="24"/>
        <v>3681</v>
      </c>
      <c r="N336" s="356">
        <f t="shared" si="24"/>
        <v>726</v>
      </c>
      <c r="O336" s="357">
        <f t="shared" si="24"/>
        <v>4322</v>
      </c>
      <c r="P336" s="356">
        <f t="shared" si="24"/>
        <v>943</v>
      </c>
      <c r="Q336" s="357">
        <f>SUM(Q327:Q335)</f>
        <v>4751</v>
      </c>
      <c r="R336" s="356">
        <f>SUM(R327:R335)</f>
        <v>1130</v>
      </c>
    </row>
    <row r="337" spans="2:18" ht="30.75" thickBot="1" x14ac:dyDescent="0.3">
      <c r="C337" s="1130"/>
      <c r="D337" s="359" t="s">
        <v>305</v>
      </c>
      <c r="E337" s="1137">
        <f>E336+F336</f>
        <v>2404</v>
      </c>
      <c r="F337" s="1138"/>
      <c r="G337" s="1137">
        <f>G336+H336</f>
        <v>2810</v>
      </c>
      <c r="H337" s="1138"/>
      <c r="I337" s="1137">
        <f>I336+J336</f>
        <v>3170</v>
      </c>
      <c r="J337" s="1138"/>
      <c r="K337" s="1137">
        <f>K336+L336</f>
        <v>3547</v>
      </c>
      <c r="L337" s="1138"/>
      <c r="M337" s="1137">
        <f>M336+N336</f>
        <v>4407</v>
      </c>
      <c r="N337" s="1138"/>
      <c r="O337" s="1137">
        <f>O336+P336</f>
        <v>5265</v>
      </c>
      <c r="P337" s="1138"/>
      <c r="Q337" s="1137">
        <f>Q336+R336</f>
        <v>5881</v>
      </c>
      <c r="R337" s="1138"/>
    </row>
    <row r="338" spans="2:18" ht="15.75" thickBot="1" x14ac:dyDescent="0.3">
      <c r="C338" s="1127" t="s">
        <v>330</v>
      </c>
      <c r="D338" s="1131" t="str">
        <f>D325</f>
        <v>CATEG.</v>
      </c>
      <c r="E338" s="1133">
        <v>2004</v>
      </c>
      <c r="F338" s="1134"/>
      <c r="G338" s="1135">
        <v>2005</v>
      </c>
      <c r="H338" s="1136"/>
      <c r="I338" s="1133">
        <v>2006</v>
      </c>
      <c r="J338" s="1134"/>
      <c r="K338" s="1135">
        <v>2007</v>
      </c>
      <c r="L338" s="1136"/>
      <c r="M338" s="1133">
        <v>2008</v>
      </c>
      <c r="N338" s="1134"/>
      <c r="O338" s="1133">
        <v>2009</v>
      </c>
      <c r="P338" s="1134"/>
      <c r="Q338" s="1133">
        <v>2010</v>
      </c>
      <c r="R338" s="1134"/>
    </row>
    <row r="339" spans="2:18" ht="15.75" thickBot="1" x14ac:dyDescent="0.3">
      <c r="C339" s="1128"/>
      <c r="D339" s="1132"/>
      <c r="E339" s="329" t="s">
        <v>294</v>
      </c>
      <c r="F339" s="330" t="s">
        <v>295</v>
      </c>
      <c r="G339" s="331" t="s">
        <v>294</v>
      </c>
      <c r="H339" s="332" t="s">
        <v>295</v>
      </c>
      <c r="I339" s="329" t="s">
        <v>294</v>
      </c>
      <c r="J339" s="330" t="s">
        <v>295</v>
      </c>
      <c r="K339" s="331" t="s">
        <v>294</v>
      </c>
      <c r="L339" s="330" t="s">
        <v>295</v>
      </c>
      <c r="M339" s="333" t="s">
        <v>294</v>
      </c>
      <c r="N339" s="334" t="s">
        <v>295</v>
      </c>
      <c r="O339" s="333" t="s">
        <v>294</v>
      </c>
      <c r="P339" s="334" t="s">
        <v>295</v>
      </c>
      <c r="Q339" s="333" t="s">
        <v>294</v>
      </c>
      <c r="R339" s="334" t="s">
        <v>295</v>
      </c>
    </row>
    <row r="340" spans="2:18" x14ac:dyDescent="0.25">
      <c r="C340" s="1129"/>
      <c r="D340" s="335" t="s">
        <v>296</v>
      </c>
      <c r="E340" s="336">
        <v>91</v>
      </c>
      <c r="F340" s="337">
        <v>71</v>
      </c>
      <c r="G340" s="338">
        <v>102</v>
      </c>
      <c r="H340" s="339">
        <v>8</v>
      </c>
      <c r="I340" s="336">
        <v>125</v>
      </c>
      <c r="J340" s="337">
        <v>17</v>
      </c>
      <c r="K340" s="338">
        <v>137</v>
      </c>
      <c r="L340" s="339">
        <v>22</v>
      </c>
      <c r="M340" s="336">
        <v>148</v>
      </c>
      <c r="N340" s="337">
        <v>25</v>
      </c>
      <c r="O340" s="338">
        <v>171</v>
      </c>
      <c r="P340" s="337">
        <v>28</v>
      </c>
      <c r="Q340" s="338">
        <v>176</v>
      </c>
      <c r="R340" s="337">
        <v>34</v>
      </c>
    </row>
    <row r="341" spans="2:18" x14ac:dyDescent="0.25">
      <c r="C341" s="1129"/>
      <c r="D341" s="340" t="s">
        <v>297</v>
      </c>
      <c r="E341" s="341">
        <v>563</v>
      </c>
      <c r="F341" s="342">
        <v>4</v>
      </c>
      <c r="G341" s="343">
        <v>667</v>
      </c>
      <c r="H341" s="344">
        <v>92</v>
      </c>
      <c r="I341" s="341">
        <v>780</v>
      </c>
      <c r="J341" s="342">
        <v>123</v>
      </c>
      <c r="K341" s="343">
        <v>946</v>
      </c>
      <c r="L341" s="344">
        <v>172</v>
      </c>
      <c r="M341" s="341">
        <v>1149</v>
      </c>
      <c r="N341" s="342">
        <v>208</v>
      </c>
      <c r="O341" s="343">
        <v>1358</v>
      </c>
      <c r="P341" s="342">
        <v>254</v>
      </c>
      <c r="Q341" s="343">
        <v>1499</v>
      </c>
      <c r="R341" s="342">
        <v>298</v>
      </c>
    </row>
    <row r="342" spans="2:18" x14ac:dyDescent="0.25">
      <c r="C342" s="1129"/>
      <c r="D342" s="345" t="s">
        <v>298</v>
      </c>
      <c r="E342" s="346">
        <v>246</v>
      </c>
      <c r="F342" s="347">
        <v>0</v>
      </c>
      <c r="G342" s="348">
        <v>253</v>
      </c>
      <c r="H342" s="349">
        <v>4</v>
      </c>
      <c r="I342" s="346">
        <v>258</v>
      </c>
      <c r="J342" s="347">
        <v>4</v>
      </c>
      <c r="K342" s="348">
        <v>261</v>
      </c>
      <c r="L342" s="349">
        <v>4</v>
      </c>
      <c r="M342" s="346">
        <v>267</v>
      </c>
      <c r="N342" s="347">
        <v>4</v>
      </c>
      <c r="O342" s="348">
        <v>267</v>
      </c>
      <c r="P342" s="347">
        <v>4</v>
      </c>
      <c r="Q342" s="348">
        <v>277</v>
      </c>
      <c r="R342" s="347">
        <v>4</v>
      </c>
    </row>
    <row r="343" spans="2:18" x14ac:dyDescent="0.25">
      <c r="C343" s="1129"/>
      <c r="D343" s="340" t="s">
        <v>299</v>
      </c>
      <c r="E343" s="341">
        <v>135</v>
      </c>
      <c r="F343" s="342">
        <v>0</v>
      </c>
      <c r="G343" s="343">
        <v>140</v>
      </c>
      <c r="H343" s="344">
        <v>0</v>
      </c>
      <c r="I343" s="341">
        <v>141</v>
      </c>
      <c r="J343" s="342">
        <v>0</v>
      </c>
      <c r="K343" s="343">
        <v>143</v>
      </c>
      <c r="L343" s="344">
        <v>0</v>
      </c>
      <c r="M343" s="341">
        <v>148</v>
      </c>
      <c r="N343" s="342">
        <v>0</v>
      </c>
      <c r="O343" s="343">
        <v>152</v>
      </c>
      <c r="P343" s="342">
        <v>0</v>
      </c>
      <c r="Q343" s="343">
        <v>160</v>
      </c>
      <c r="R343" s="342">
        <v>0</v>
      </c>
    </row>
    <row r="344" spans="2:18" x14ac:dyDescent="0.25">
      <c r="B344" s="910" t="s">
        <v>40</v>
      </c>
      <c r="C344" s="1129"/>
      <c r="D344" s="345" t="s">
        <v>300</v>
      </c>
      <c r="E344" s="346">
        <v>29</v>
      </c>
      <c r="F344" s="347">
        <v>18</v>
      </c>
      <c r="G344" s="348">
        <v>30</v>
      </c>
      <c r="H344" s="349">
        <v>0</v>
      </c>
      <c r="I344" s="346">
        <v>30</v>
      </c>
      <c r="J344" s="347">
        <v>0</v>
      </c>
      <c r="K344" s="348">
        <v>30</v>
      </c>
      <c r="L344" s="349">
        <v>0</v>
      </c>
      <c r="M344" s="346">
        <v>30</v>
      </c>
      <c r="N344" s="347">
        <v>0</v>
      </c>
      <c r="O344" s="348">
        <v>30</v>
      </c>
      <c r="P344" s="347">
        <v>0</v>
      </c>
      <c r="Q344" s="348">
        <v>32</v>
      </c>
      <c r="R344" s="347">
        <v>0</v>
      </c>
    </row>
    <row r="345" spans="2:18" x14ac:dyDescent="0.25">
      <c r="B345" s="910" t="s">
        <v>42</v>
      </c>
      <c r="C345" s="1129"/>
      <c r="D345" s="340" t="s">
        <v>301</v>
      </c>
      <c r="E345" s="341">
        <v>28</v>
      </c>
      <c r="F345" s="342">
        <v>1</v>
      </c>
      <c r="G345" s="343">
        <v>28</v>
      </c>
      <c r="H345" s="344">
        <v>22</v>
      </c>
      <c r="I345" s="341">
        <v>28</v>
      </c>
      <c r="J345" s="342">
        <v>24</v>
      </c>
      <c r="K345" s="343">
        <v>28</v>
      </c>
      <c r="L345" s="344">
        <v>26</v>
      </c>
      <c r="M345" s="341">
        <v>30</v>
      </c>
      <c r="N345" s="342">
        <v>31</v>
      </c>
      <c r="O345" s="343">
        <v>35</v>
      </c>
      <c r="P345" s="342">
        <v>35</v>
      </c>
      <c r="Q345" s="343">
        <v>40</v>
      </c>
      <c r="R345" s="342">
        <v>39</v>
      </c>
    </row>
    <row r="346" spans="2:18" x14ac:dyDescent="0.25">
      <c r="B346" s="911" t="s">
        <v>103</v>
      </c>
      <c r="C346" s="1129"/>
      <c r="D346" s="345" t="s">
        <v>302</v>
      </c>
      <c r="E346" s="346">
        <v>33</v>
      </c>
      <c r="F346" s="347">
        <v>0</v>
      </c>
      <c r="G346" s="348">
        <v>38</v>
      </c>
      <c r="H346" s="349">
        <v>1</v>
      </c>
      <c r="I346" s="346">
        <v>38</v>
      </c>
      <c r="J346" s="347">
        <v>1</v>
      </c>
      <c r="K346" s="348">
        <v>40</v>
      </c>
      <c r="L346" s="349">
        <v>1</v>
      </c>
      <c r="M346" s="346">
        <v>46</v>
      </c>
      <c r="N346" s="347">
        <v>1</v>
      </c>
      <c r="O346" s="348">
        <v>46</v>
      </c>
      <c r="P346" s="347">
        <v>1</v>
      </c>
      <c r="Q346" s="348">
        <v>52</v>
      </c>
      <c r="R346" s="347">
        <v>1</v>
      </c>
    </row>
    <row r="347" spans="2:18" x14ac:dyDescent="0.25">
      <c r="C347" s="1129"/>
      <c r="D347" s="340" t="s">
        <v>303</v>
      </c>
      <c r="E347" s="341">
        <v>20</v>
      </c>
      <c r="F347" s="342">
        <v>0</v>
      </c>
      <c r="G347" s="343">
        <v>21</v>
      </c>
      <c r="H347" s="344">
        <v>0</v>
      </c>
      <c r="I347" s="341">
        <v>21</v>
      </c>
      <c r="J347" s="342">
        <v>0</v>
      </c>
      <c r="K347" s="343">
        <v>23</v>
      </c>
      <c r="L347" s="344">
        <v>0</v>
      </c>
      <c r="M347" s="341">
        <v>28</v>
      </c>
      <c r="N347" s="342">
        <v>0</v>
      </c>
      <c r="O347" s="343">
        <v>29</v>
      </c>
      <c r="P347" s="342">
        <v>0</v>
      </c>
      <c r="Q347" s="343">
        <v>33</v>
      </c>
      <c r="R347" s="342">
        <v>0</v>
      </c>
    </row>
    <row r="348" spans="2:18" x14ac:dyDescent="0.25">
      <c r="C348" s="1129"/>
      <c r="D348" s="345" t="s">
        <v>304</v>
      </c>
      <c r="E348" s="350">
        <v>7</v>
      </c>
      <c r="F348" s="351"/>
      <c r="G348" s="352">
        <v>7</v>
      </c>
      <c r="H348" s="353">
        <v>0</v>
      </c>
      <c r="I348" s="350">
        <v>7</v>
      </c>
      <c r="J348" s="351">
        <v>0</v>
      </c>
      <c r="K348" s="352">
        <v>7</v>
      </c>
      <c r="L348" s="353">
        <v>0</v>
      </c>
      <c r="M348" s="350">
        <v>7</v>
      </c>
      <c r="N348" s="351">
        <v>0</v>
      </c>
      <c r="O348" s="352">
        <v>7</v>
      </c>
      <c r="P348" s="351">
        <v>0</v>
      </c>
      <c r="Q348" s="352">
        <v>8</v>
      </c>
      <c r="R348" s="351">
        <v>0</v>
      </c>
    </row>
    <row r="349" spans="2:18" ht="15.75" thickBot="1" x14ac:dyDescent="0.3">
      <c r="C349" s="1129"/>
      <c r="D349" s="354" t="s">
        <v>10</v>
      </c>
      <c r="E349" s="355">
        <f t="shared" ref="E349:P349" si="25">SUM(E340:E348)</f>
        <v>1152</v>
      </c>
      <c r="F349" s="356">
        <f t="shared" si="25"/>
        <v>94</v>
      </c>
      <c r="G349" s="357">
        <f t="shared" si="25"/>
        <v>1286</v>
      </c>
      <c r="H349" s="358">
        <f t="shared" si="25"/>
        <v>127</v>
      </c>
      <c r="I349" s="355">
        <f t="shared" si="25"/>
        <v>1428</v>
      </c>
      <c r="J349" s="356">
        <f t="shared" si="25"/>
        <v>169</v>
      </c>
      <c r="K349" s="357">
        <f t="shared" si="25"/>
        <v>1615</v>
      </c>
      <c r="L349" s="358">
        <f t="shared" si="25"/>
        <v>225</v>
      </c>
      <c r="M349" s="355">
        <f t="shared" si="25"/>
        <v>1853</v>
      </c>
      <c r="N349" s="356">
        <f t="shared" si="25"/>
        <v>269</v>
      </c>
      <c r="O349" s="357">
        <f t="shared" si="25"/>
        <v>2095</v>
      </c>
      <c r="P349" s="356">
        <f t="shared" si="25"/>
        <v>322</v>
      </c>
      <c r="Q349" s="357">
        <f>SUM(Q340:Q348)</f>
        <v>2277</v>
      </c>
      <c r="R349" s="356">
        <f>SUM(R340:R348)</f>
        <v>376</v>
      </c>
    </row>
    <row r="350" spans="2:18" ht="30.75" thickBot="1" x14ac:dyDescent="0.3">
      <c r="C350" s="1130"/>
      <c r="D350" s="359" t="s">
        <v>305</v>
      </c>
      <c r="E350" s="1137">
        <f>E349+F349</f>
        <v>1246</v>
      </c>
      <c r="F350" s="1138"/>
      <c r="G350" s="1137">
        <f>G349+H349</f>
        <v>1413</v>
      </c>
      <c r="H350" s="1138"/>
      <c r="I350" s="1137">
        <f>I349+J349</f>
        <v>1597</v>
      </c>
      <c r="J350" s="1138"/>
      <c r="K350" s="1137">
        <f>K349+L349</f>
        <v>1840</v>
      </c>
      <c r="L350" s="1138"/>
      <c r="M350" s="1137">
        <f>M349+N349</f>
        <v>2122</v>
      </c>
      <c r="N350" s="1138"/>
      <c r="O350" s="1137">
        <f>O349+P349</f>
        <v>2417</v>
      </c>
      <c r="P350" s="1138"/>
      <c r="Q350" s="1137">
        <f>Q349+R349</f>
        <v>2653</v>
      </c>
      <c r="R350" s="1138"/>
    </row>
    <row r="351" spans="2:18" ht="15.75" thickBot="1" x14ac:dyDescent="0.3">
      <c r="C351" s="1127" t="s">
        <v>331</v>
      </c>
      <c r="D351" s="1131" t="str">
        <f>D338</f>
        <v>CATEG.</v>
      </c>
      <c r="E351" s="1133">
        <v>2004</v>
      </c>
      <c r="F351" s="1134"/>
      <c r="G351" s="1135">
        <v>2005</v>
      </c>
      <c r="H351" s="1136"/>
      <c r="I351" s="1133">
        <v>2006</v>
      </c>
      <c r="J351" s="1134"/>
      <c r="K351" s="1135">
        <v>2007</v>
      </c>
      <c r="L351" s="1136"/>
      <c r="M351" s="1133">
        <v>2008</v>
      </c>
      <c r="N351" s="1134"/>
      <c r="O351" s="1133">
        <v>2009</v>
      </c>
      <c r="P351" s="1134"/>
      <c r="Q351" s="1133">
        <v>2010</v>
      </c>
      <c r="R351" s="1134"/>
    </row>
    <row r="352" spans="2:18" ht="15.75" thickBot="1" x14ac:dyDescent="0.3">
      <c r="C352" s="1128"/>
      <c r="D352" s="1132"/>
      <c r="E352" s="329" t="s">
        <v>294</v>
      </c>
      <c r="F352" s="330" t="s">
        <v>295</v>
      </c>
      <c r="G352" s="331" t="s">
        <v>294</v>
      </c>
      <c r="H352" s="332" t="s">
        <v>295</v>
      </c>
      <c r="I352" s="329" t="s">
        <v>294</v>
      </c>
      <c r="J352" s="330" t="s">
        <v>295</v>
      </c>
      <c r="K352" s="331" t="s">
        <v>294</v>
      </c>
      <c r="L352" s="330" t="s">
        <v>295</v>
      </c>
      <c r="M352" s="333" t="s">
        <v>294</v>
      </c>
      <c r="N352" s="334" t="s">
        <v>295</v>
      </c>
      <c r="O352" s="333" t="s">
        <v>294</v>
      </c>
      <c r="P352" s="334" t="s">
        <v>295</v>
      </c>
      <c r="Q352" s="333" t="s">
        <v>294</v>
      </c>
      <c r="R352" s="334" t="s">
        <v>295</v>
      </c>
    </row>
    <row r="353" spans="3:18" x14ac:dyDescent="0.25">
      <c r="C353" s="1129"/>
      <c r="D353" s="335" t="s">
        <v>296</v>
      </c>
      <c r="E353" s="336">
        <v>113</v>
      </c>
      <c r="F353" s="337">
        <v>13</v>
      </c>
      <c r="G353" s="338">
        <v>121</v>
      </c>
      <c r="H353" s="339">
        <v>13</v>
      </c>
      <c r="I353" s="336">
        <v>128</v>
      </c>
      <c r="J353" s="337">
        <v>17</v>
      </c>
      <c r="K353" s="338">
        <v>132</v>
      </c>
      <c r="L353" s="339">
        <v>19</v>
      </c>
      <c r="M353" s="336">
        <v>147</v>
      </c>
      <c r="N353" s="337">
        <v>23</v>
      </c>
      <c r="O353" s="338">
        <v>156</v>
      </c>
      <c r="P353" s="337">
        <v>26</v>
      </c>
      <c r="Q353" s="338">
        <v>153</v>
      </c>
      <c r="R353" s="337">
        <v>30</v>
      </c>
    </row>
    <row r="354" spans="3:18" x14ac:dyDescent="0.25">
      <c r="C354" s="1129"/>
      <c r="D354" s="340" t="s">
        <v>297</v>
      </c>
      <c r="E354" s="341">
        <v>576</v>
      </c>
      <c r="F354" s="342">
        <v>82</v>
      </c>
      <c r="G354" s="343">
        <v>720</v>
      </c>
      <c r="H354" s="344">
        <v>114</v>
      </c>
      <c r="I354" s="341">
        <v>888</v>
      </c>
      <c r="J354" s="342">
        <v>171</v>
      </c>
      <c r="K354" s="343">
        <v>1105</v>
      </c>
      <c r="L354" s="344">
        <v>232</v>
      </c>
      <c r="M354" s="341">
        <v>1281</v>
      </c>
      <c r="N354" s="342">
        <v>272</v>
      </c>
      <c r="O354" s="343">
        <v>1494</v>
      </c>
      <c r="P354" s="342">
        <v>354</v>
      </c>
      <c r="Q354" s="343">
        <v>1671</v>
      </c>
      <c r="R354" s="342">
        <v>413</v>
      </c>
    </row>
    <row r="355" spans="3:18" x14ac:dyDescent="0.25">
      <c r="C355" s="1129"/>
      <c r="D355" s="345" t="s">
        <v>298</v>
      </c>
      <c r="E355" s="346">
        <v>167</v>
      </c>
      <c r="F355" s="347">
        <v>4</v>
      </c>
      <c r="G355" s="348">
        <v>176</v>
      </c>
      <c r="H355" s="349">
        <v>4</v>
      </c>
      <c r="I355" s="346">
        <v>181</v>
      </c>
      <c r="J355" s="347">
        <v>4</v>
      </c>
      <c r="K355" s="348">
        <v>185</v>
      </c>
      <c r="L355" s="349">
        <v>4</v>
      </c>
      <c r="M355" s="346">
        <v>189</v>
      </c>
      <c r="N355" s="347">
        <v>5</v>
      </c>
      <c r="O355" s="348">
        <v>193</v>
      </c>
      <c r="P355" s="347">
        <v>5</v>
      </c>
      <c r="Q355" s="348">
        <v>198</v>
      </c>
      <c r="R355" s="347">
        <v>5</v>
      </c>
    </row>
    <row r="356" spans="3:18" x14ac:dyDescent="0.25">
      <c r="C356" s="1129"/>
      <c r="D356" s="340" t="s">
        <v>299</v>
      </c>
      <c r="E356" s="341">
        <v>120</v>
      </c>
      <c r="F356" s="342">
        <v>0</v>
      </c>
      <c r="G356" s="343">
        <v>127</v>
      </c>
      <c r="H356" s="344">
        <v>1</v>
      </c>
      <c r="I356" s="341">
        <v>133</v>
      </c>
      <c r="J356" s="342">
        <v>3</v>
      </c>
      <c r="K356" s="343">
        <v>139</v>
      </c>
      <c r="L356" s="344">
        <v>3</v>
      </c>
      <c r="M356" s="341">
        <v>147</v>
      </c>
      <c r="N356" s="342">
        <v>3</v>
      </c>
      <c r="O356" s="343">
        <v>152</v>
      </c>
      <c r="P356" s="342">
        <v>3</v>
      </c>
      <c r="Q356" s="343">
        <v>150</v>
      </c>
      <c r="R356" s="342">
        <v>2</v>
      </c>
    </row>
    <row r="357" spans="3:18" x14ac:dyDescent="0.25">
      <c r="C357" s="1129"/>
      <c r="D357" s="345" t="s">
        <v>300</v>
      </c>
      <c r="E357" s="346">
        <v>25</v>
      </c>
      <c r="F357" s="347">
        <v>0</v>
      </c>
      <c r="G357" s="348">
        <v>25</v>
      </c>
      <c r="H357" s="349">
        <v>0</v>
      </c>
      <c r="I357" s="346">
        <v>25</v>
      </c>
      <c r="J357" s="347">
        <v>0</v>
      </c>
      <c r="K357" s="348">
        <v>28</v>
      </c>
      <c r="L357" s="349">
        <v>0</v>
      </c>
      <c r="M357" s="346">
        <v>28</v>
      </c>
      <c r="N357" s="347">
        <v>0</v>
      </c>
      <c r="O357" s="348">
        <v>28</v>
      </c>
      <c r="P357" s="347">
        <v>0</v>
      </c>
      <c r="Q357" s="348">
        <v>28</v>
      </c>
      <c r="R357" s="347">
        <v>0</v>
      </c>
    </row>
    <row r="358" spans="3:18" x14ac:dyDescent="0.25">
      <c r="C358" s="1129"/>
      <c r="D358" s="340" t="s">
        <v>301</v>
      </c>
      <c r="E358" s="341">
        <v>61</v>
      </c>
      <c r="F358" s="342">
        <v>10</v>
      </c>
      <c r="G358" s="343">
        <v>68</v>
      </c>
      <c r="H358" s="344">
        <v>12</v>
      </c>
      <c r="I358" s="341">
        <v>71</v>
      </c>
      <c r="J358" s="342">
        <v>13</v>
      </c>
      <c r="K358" s="343">
        <v>75</v>
      </c>
      <c r="L358" s="344">
        <v>22</v>
      </c>
      <c r="M358" s="341">
        <v>84</v>
      </c>
      <c r="N358" s="342">
        <v>27</v>
      </c>
      <c r="O358" s="343">
        <v>86</v>
      </c>
      <c r="P358" s="342">
        <v>34</v>
      </c>
      <c r="Q358" s="343">
        <v>84</v>
      </c>
      <c r="R358" s="342">
        <v>41</v>
      </c>
    </row>
    <row r="359" spans="3:18" x14ac:dyDescent="0.25">
      <c r="C359" s="1129"/>
      <c r="D359" s="345" t="s">
        <v>302</v>
      </c>
      <c r="E359" s="346">
        <v>64</v>
      </c>
      <c r="F359" s="347">
        <v>1</v>
      </c>
      <c r="G359" s="348">
        <v>71</v>
      </c>
      <c r="H359" s="349">
        <v>1</v>
      </c>
      <c r="I359" s="346">
        <v>75</v>
      </c>
      <c r="J359" s="347">
        <v>1</v>
      </c>
      <c r="K359" s="348">
        <v>78</v>
      </c>
      <c r="L359" s="349">
        <v>1</v>
      </c>
      <c r="M359" s="346">
        <v>81</v>
      </c>
      <c r="N359" s="347">
        <v>1</v>
      </c>
      <c r="O359" s="348">
        <v>82</v>
      </c>
      <c r="P359" s="347">
        <v>2</v>
      </c>
      <c r="Q359" s="348">
        <v>78</v>
      </c>
      <c r="R359" s="347">
        <v>2</v>
      </c>
    </row>
    <row r="360" spans="3:18" x14ac:dyDescent="0.25">
      <c r="C360" s="1129"/>
      <c r="D360" s="340" t="s">
        <v>303</v>
      </c>
      <c r="E360" s="341">
        <v>40</v>
      </c>
      <c r="F360" s="342">
        <v>0</v>
      </c>
      <c r="G360" s="343">
        <v>45</v>
      </c>
      <c r="H360" s="344">
        <v>0</v>
      </c>
      <c r="I360" s="341">
        <v>47</v>
      </c>
      <c r="J360" s="342">
        <v>0</v>
      </c>
      <c r="K360" s="343">
        <v>48</v>
      </c>
      <c r="L360" s="344">
        <v>0</v>
      </c>
      <c r="M360" s="341">
        <v>51</v>
      </c>
      <c r="N360" s="342">
        <v>0</v>
      </c>
      <c r="O360" s="343">
        <v>55</v>
      </c>
      <c r="P360" s="342">
        <v>0</v>
      </c>
      <c r="Q360" s="343">
        <v>55</v>
      </c>
      <c r="R360" s="342">
        <v>0</v>
      </c>
    </row>
    <row r="361" spans="3:18" x14ac:dyDescent="0.25">
      <c r="C361" s="1129"/>
      <c r="D361" s="345" t="s">
        <v>304</v>
      </c>
      <c r="E361" s="350">
        <v>10</v>
      </c>
      <c r="F361" s="351">
        <v>0</v>
      </c>
      <c r="G361" s="352">
        <v>10</v>
      </c>
      <c r="H361" s="353">
        <v>0</v>
      </c>
      <c r="I361" s="350">
        <v>10</v>
      </c>
      <c r="J361" s="351">
        <v>0</v>
      </c>
      <c r="K361" s="352">
        <v>12</v>
      </c>
      <c r="L361" s="353">
        <v>0</v>
      </c>
      <c r="M361" s="350">
        <v>12</v>
      </c>
      <c r="N361" s="351">
        <v>0</v>
      </c>
      <c r="O361" s="352">
        <v>12</v>
      </c>
      <c r="P361" s="351">
        <v>0</v>
      </c>
      <c r="Q361" s="352">
        <v>15</v>
      </c>
      <c r="R361" s="351">
        <v>0</v>
      </c>
    </row>
    <row r="362" spans="3:18" ht="15.75" thickBot="1" x14ac:dyDescent="0.3">
      <c r="C362" s="1129"/>
      <c r="D362" s="354" t="s">
        <v>10</v>
      </c>
      <c r="E362" s="355">
        <f t="shared" ref="E362:P362" si="26">SUM(E353:E361)</f>
        <v>1176</v>
      </c>
      <c r="F362" s="356">
        <f t="shared" si="26"/>
        <v>110</v>
      </c>
      <c r="G362" s="357">
        <f t="shared" si="26"/>
        <v>1363</v>
      </c>
      <c r="H362" s="358">
        <f t="shared" si="26"/>
        <v>145</v>
      </c>
      <c r="I362" s="355">
        <f t="shared" si="26"/>
        <v>1558</v>
      </c>
      <c r="J362" s="356">
        <f t="shared" si="26"/>
        <v>209</v>
      </c>
      <c r="K362" s="357">
        <f t="shared" si="26"/>
        <v>1802</v>
      </c>
      <c r="L362" s="358">
        <f t="shared" si="26"/>
        <v>281</v>
      </c>
      <c r="M362" s="355">
        <f t="shared" si="26"/>
        <v>2020</v>
      </c>
      <c r="N362" s="356">
        <f t="shared" si="26"/>
        <v>331</v>
      </c>
      <c r="O362" s="357">
        <f t="shared" si="26"/>
        <v>2258</v>
      </c>
      <c r="P362" s="356">
        <f t="shared" si="26"/>
        <v>424</v>
      </c>
      <c r="Q362" s="357">
        <f>SUM(Q353:Q361)</f>
        <v>2432</v>
      </c>
      <c r="R362" s="356">
        <f>SUM(R353:R361)</f>
        <v>493</v>
      </c>
    </row>
    <row r="363" spans="3:18" ht="30.75" thickBot="1" x14ac:dyDescent="0.3">
      <c r="C363" s="1130"/>
      <c r="D363" s="359" t="s">
        <v>305</v>
      </c>
      <c r="E363" s="1137">
        <f>E362+F362</f>
        <v>1286</v>
      </c>
      <c r="F363" s="1138"/>
      <c r="G363" s="1137">
        <f>G362+H362</f>
        <v>1508</v>
      </c>
      <c r="H363" s="1138"/>
      <c r="I363" s="1137">
        <f>I362+J362</f>
        <v>1767</v>
      </c>
      <c r="J363" s="1138"/>
      <c r="K363" s="1137">
        <f>K362+L362</f>
        <v>2083</v>
      </c>
      <c r="L363" s="1138"/>
      <c r="M363" s="1137">
        <f>M362+N362</f>
        <v>2351</v>
      </c>
      <c r="N363" s="1138"/>
      <c r="O363" s="1137">
        <f>O362+P362</f>
        <v>2682</v>
      </c>
      <c r="P363" s="1138"/>
      <c r="Q363" s="1137">
        <f>Q362+R362</f>
        <v>2925</v>
      </c>
      <c r="R363" s="1138"/>
    </row>
    <row r="364" spans="3:18" ht="15.75" thickBot="1" x14ac:dyDescent="0.3">
      <c r="C364" s="1127" t="s">
        <v>332</v>
      </c>
      <c r="D364" s="1131" t="str">
        <f>D351</f>
        <v>CATEG.</v>
      </c>
      <c r="E364" s="1133">
        <v>2004</v>
      </c>
      <c r="F364" s="1134"/>
      <c r="G364" s="1135">
        <v>2005</v>
      </c>
      <c r="H364" s="1136"/>
      <c r="I364" s="1133">
        <v>2006</v>
      </c>
      <c r="J364" s="1134"/>
      <c r="K364" s="1135">
        <v>2007</v>
      </c>
      <c r="L364" s="1136"/>
      <c r="M364" s="1133">
        <v>2008</v>
      </c>
      <c r="N364" s="1134"/>
      <c r="O364" s="1133">
        <v>2009</v>
      </c>
      <c r="P364" s="1134"/>
      <c r="Q364" s="1133">
        <v>2010</v>
      </c>
      <c r="R364" s="1134"/>
    </row>
    <row r="365" spans="3:18" ht="15.75" thickBot="1" x14ac:dyDescent="0.3">
      <c r="C365" s="1128"/>
      <c r="D365" s="1132"/>
      <c r="E365" s="329" t="s">
        <v>294</v>
      </c>
      <c r="F365" s="330" t="s">
        <v>295</v>
      </c>
      <c r="G365" s="331" t="s">
        <v>294</v>
      </c>
      <c r="H365" s="332" t="s">
        <v>295</v>
      </c>
      <c r="I365" s="329" t="s">
        <v>294</v>
      </c>
      <c r="J365" s="330" t="s">
        <v>295</v>
      </c>
      <c r="K365" s="331" t="s">
        <v>294</v>
      </c>
      <c r="L365" s="330" t="s">
        <v>295</v>
      </c>
      <c r="M365" s="333" t="s">
        <v>294</v>
      </c>
      <c r="N365" s="334" t="s">
        <v>295</v>
      </c>
      <c r="O365" s="333" t="s">
        <v>294</v>
      </c>
      <c r="P365" s="334" t="s">
        <v>295</v>
      </c>
      <c r="Q365" s="333" t="s">
        <v>294</v>
      </c>
      <c r="R365" s="334" t="s">
        <v>295</v>
      </c>
    </row>
    <row r="366" spans="3:18" x14ac:dyDescent="0.25">
      <c r="C366" s="1129"/>
      <c r="D366" s="335" t="s">
        <v>296</v>
      </c>
      <c r="E366" s="336">
        <v>89</v>
      </c>
      <c r="F366" s="337">
        <v>16</v>
      </c>
      <c r="G366" s="338">
        <v>104</v>
      </c>
      <c r="H366" s="339">
        <v>16</v>
      </c>
      <c r="I366" s="336">
        <v>112</v>
      </c>
      <c r="J366" s="337">
        <v>18</v>
      </c>
      <c r="K366" s="338">
        <v>128</v>
      </c>
      <c r="L366" s="339">
        <v>27</v>
      </c>
      <c r="M366" s="336">
        <v>154</v>
      </c>
      <c r="N366" s="337">
        <v>29</v>
      </c>
      <c r="O366" s="338">
        <v>200</v>
      </c>
      <c r="P366" s="337">
        <v>62</v>
      </c>
      <c r="Q366" s="338">
        <v>200</v>
      </c>
      <c r="R366" s="337">
        <v>62</v>
      </c>
    </row>
    <row r="367" spans="3:18" x14ac:dyDescent="0.25">
      <c r="C367" s="1129"/>
      <c r="D367" s="340" t="s">
        <v>297</v>
      </c>
      <c r="E367" s="341">
        <v>627</v>
      </c>
      <c r="F367" s="342">
        <v>92</v>
      </c>
      <c r="G367" s="343">
        <v>682</v>
      </c>
      <c r="H367" s="344">
        <v>103</v>
      </c>
      <c r="I367" s="341">
        <v>758</v>
      </c>
      <c r="J367" s="342">
        <v>129</v>
      </c>
      <c r="K367" s="343">
        <v>945</v>
      </c>
      <c r="L367" s="344">
        <v>167</v>
      </c>
      <c r="M367" s="341">
        <v>1176</v>
      </c>
      <c r="N367" s="342">
        <v>222</v>
      </c>
      <c r="O367" s="343">
        <v>1430</v>
      </c>
      <c r="P367" s="342">
        <v>308</v>
      </c>
      <c r="Q367" s="343">
        <v>1610</v>
      </c>
      <c r="R367" s="342">
        <v>380</v>
      </c>
    </row>
    <row r="368" spans="3:18" x14ac:dyDescent="0.25">
      <c r="C368" s="1129"/>
      <c r="D368" s="345" t="s">
        <v>298</v>
      </c>
      <c r="E368" s="346">
        <v>150</v>
      </c>
      <c r="F368" s="347">
        <v>1</v>
      </c>
      <c r="G368" s="348">
        <v>155</v>
      </c>
      <c r="H368" s="349">
        <v>1</v>
      </c>
      <c r="I368" s="346">
        <v>161</v>
      </c>
      <c r="J368" s="347">
        <v>1</v>
      </c>
      <c r="K368" s="348">
        <v>166</v>
      </c>
      <c r="L368" s="349">
        <v>1</v>
      </c>
      <c r="M368" s="346">
        <v>173</v>
      </c>
      <c r="N368" s="347">
        <v>1</v>
      </c>
      <c r="O368" s="348">
        <v>174</v>
      </c>
      <c r="P368" s="347">
        <v>1</v>
      </c>
      <c r="Q368" s="348">
        <v>177</v>
      </c>
      <c r="R368" s="347">
        <v>1</v>
      </c>
    </row>
    <row r="369" spans="3:18" x14ac:dyDescent="0.25">
      <c r="C369" s="1129"/>
      <c r="D369" s="340" t="s">
        <v>299</v>
      </c>
      <c r="E369" s="341">
        <v>116</v>
      </c>
      <c r="F369" s="342">
        <v>1</v>
      </c>
      <c r="G369" s="343">
        <v>125</v>
      </c>
      <c r="H369" s="344">
        <v>1</v>
      </c>
      <c r="I369" s="341">
        <v>129</v>
      </c>
      <c r="J369" s="342">
        <v>1</v>
      </c>
      <c r="K369" s="343">
        <v>133</v>
      </c>
      <c r="L369" s="344">
        <v>1</v>
      </c>
      <c r="M369" s="341">
        <v>141</v>
      </c>
      <c r="N369" s="342">
        <v>1</v>
      </c>
      <c r="O369" s="343">
        <v>143</v>
      </c>
      <c r="P369" s="342">
        <v>1</v>
      </c>
      <c r="Q369" s="343">
        <v>143</v>
      </c>
      <c r="R369" s="342">
        <v>1</v>
      </c>
    </row>
    <row r="370" spans="3:18" x14ac:dyDescent="0.25">
      <c r="C370" s="1129"/>
      <c r="D370" s="345" t="s">
        <v>300</v>
      </c>
      <c r="E370" s="346">
        <v>63</v>
      </c>
      <c r="F370" s="347">
        <v>0</v>
      </c>
      <c r="G370" s="348">
        <v>64</v>
      </c>
      <c r="H370" s="349">
        <v>0</v>
      </c>
      <c r="I370" s="346">
        <v>66</v>
      </c>
      <c r="J370" s="347">
        <v>0</v>
      </c>
      <c r="K370" s="348">
        <v>67</v>
      </c>
      <c r="L370" s="349">
        <v>0</v>
      </c>
      <c r="M370" s="346">
        <v>70</v>
      </c>
      <c r="N370" s="347">
        <v>0</v>
      </c>
      <c r="O370" s="348">
        <v>70</v>
      </c>
      <c r="P370" s="347">
        <v>0</v>
      </c>
      <c r="Q370" s="348">
        <v>70</v>
      </c>
      <c r="R370" s="347">
        <v>0</v>
      </c>
    </row>
    <row r="371" spans="3:18" x14ac:dyDescent="0.25">
      <c r="C371" s="1129"/>
      <c r="D371" s="340" t="s">
        <v>301</v>
      </c>
      <c r="E371" s="341">
        <v>41</v>
      </c>
      <c r="F371" s="342">
        <v>21</v>
      </c>
      <c r="G371" s="343">
        <v>49</v>
      </c>
      <c r="H371" s="344">
        <v>23</v>
      </c>
      <c r="I371" s="341">
        <v>52</v>
      </c>
      <c r="J371" s="342">
        <v>25</v>
      </c>
      <c r="K371" s="343">
        <v>57</v>
      </c>
      <c r="L371" s="344">
        <v>30</v>
      </c>
      <c r="M371" s="341">
        <v>72</v>
      </c>
      <c r="N371" s="342">
        <v>43</v>
      </c>
      <c r="O371" s="343">
        <v>86</v>
      </c>
      <c r="P371" s="342">
        <v>58</v>
      </c>
      <c r="Q371" s="343">
        <v>98</v>
      </c>
      <c r="R371" s="342">
        <v>73</v>
      </c>
    </row>
    <row r="372" spans="3:18" x14ac:dyDescent="0.25">
      <c r="C372" s="1129"/>
      <c r="D372" s="345" t="s">
        <v>302</v>
      </c>
      <c r="E372" s="346">
        <v>62</v>
      </c>
      <c r="F372" s="347">
        <v>0</v>
      </c>
      <c r="G372" s="348">
        <v>76</v>
      </c>
      <c r="H372" s="349">
        <v>0</v>
      </c>
      <c r="I372" s="346">
        <v>78</v>
      </c>
      <c r="J372" s="347">
        <v>0</v>
      </c>
      <c r="K372" s="348">
        <v>83</v>
      </c>
      <c r="L372" s="349">
        <v>0</v>
      </c>
      <c r="M372" s="346">
        <v>86</v>
      </c>
      <c r="N372" s="347">
        <v>0</v>
      </c>
      <c r="O372" s="348">
        <v>89</v>
      </c>
      <c r="P372" s="347">
        <v>0</v>
      </c>
      <c r="Q372" s="348">
        <v>87</v>
      </c>
      <c r="R372" s="347">
        <v>0</v>
      </c>
    </row>
    <row r="373" spans="3:18" x14ac:dyDescent="0.25">
      <c r="C373" s="1129"/>
      <c r="D373" s="340" t="s">
        <v>303</v>
      </c>
      <c r="E373" s="341">
        <v>50</v>
      </c>
      <c r="F373" s="342">
        <v>0</v>
      </c>
      <c r="G373" s="343">
        <v>55</v>
      </c>
      <c r="H373" s="344">
        <v>0</v>
      </c>
      <c r="I373" s="341">
        <v>60</v>
      </c>
      <c r="J373" s="342">
        <v>0</v>
      </c>
      <c r="K373" s="343">
        <v>65</v>
      </c>
      <c r="L373" s="344">
        <v>0</v>
      </c>
      <c r="M373" s="341">
        <v>66</v>
      </c>
      <c r="N373" s="342">
        <v>0</v>
      </c>
      <c r="O373" s="343">
        <v>68</v>
      </c>
      <c r="P373" s="342">
        <v>0</v>
      </c>
      <c r="Q373" s="343">
        <v>71</v>
      </c>
      <c r="R373" s="342">
        <v>0</v>
      </c>
    </row>
    <row r="374" spans="3:18" x14ac:dyDescent="0.25">
      <c r="C374" s="1129"/>
      <c r="D374" s="345" t="s">
        <v>304</v>
      </c>
      <c r="E374" s="350">
        <v>35</v>
      </c>
      <c r="F374" s="351">
        <v>0</v>
      </c>
      <c r="G374" s="352">
        <v>36</v>
      </c>
      <c r="H374" s="353">
        <v>0</v>
      </c>
      <c r="I374" s="350">
        <v>36</v>
      </c>
      <c r="J374" s="351">
        <v>0</v>
      </c>
      <c r="K374" s="352">
        <v>37</v>
      </c>
      <c r="L374" s="353">
        <v>0</v>
      </c>
      <c r="M374" s="350">
        <v>37</v>
      </c>
      <c r="N374" s="351">
        <v>0</v>
      </c>
      <c r="O374" s="352">
        <v>38</v>
      </c>
      <c r="P374" s="351">
        <v>0</v>
      </c>
      <c r="Q374" s="352">
        <v>40</v>
      </c>
      <c r="R374" s="351">
        <v>0</v>
      </c>
    </row>
    <row r="375" spans="3:18" ht="15.75" thickBot="1" x14ac:dyDescent="0.3">
      <c r="C375" s="1129"/>
      <c r="D375" s="354" t="s">
        <v>10</v>
      </c>
      <c r="E375" s="355">
        <f t="shared" ref="E375:P375" si="27">SUM(E366:E374)</f>
        <v>1233</v>
      </c>
      <c r="F375" s="356">
        <f t="shared" si="27"/>
        <v>131</v>
      </c>
      <c r="G375" s="357">
        <f t="shared" si="27"/>
        <v>1346</v>
      </c>
      <c r="H375" s="358">
        <f t="shared" si="27"/>
        <v>144</v>
      </c>
      <c r="I375" s="355">
        <f t="shared" si="27"/>
        <v>1452</v>
      </c>
      <c r="J375" s="356">
        <f t="shared" si="27"/>
        <v>174</v>
      </c>
      <c r="K375" s="357">
        <f t="shared" si="27"/>
        <v>1681</v>
      </c>
      <c r="L375" s="358">
        <f t="shared" si="27"/>
        <v>226</v>
      </c>
      <c r="M375" s="355">
        <f t="shared" si="27"/>
        <v>1975</v>
      </c>
      <c r="N375" s="356">
        <f t="shared" si="27"/>
        <v>296</v>
      </c>
      <c r="O375" s="357">
        <f t="shared" si="27"/>
        <v>2298</v>
      </c>
      <c r="P375" s="356">
        <f t="shared" si="27"/>
        <v>430</v>
      </c>
      <c r="Q375" s="357">
        <f>SUM(Q366:Q374)</f>
        <v>2496</v>
      </c>
      <c r="R375" s="356">
        <f>SUM(R366:R374)</f>
        <v>517</v>
      </c>
    </row>
    <row r="376" spans="3:18" ht="30.75" thickBot="1" x14ac:dyDescent="0.3">
      <c r="C376" s="1130"/>
      <c r="D376" s="359" t="s">
        <v>305</v>
      </c>
      <c r="E376" s="1137">
        <f>E375+F375</f>
        <v>1364</v>
      </c>
      <c r="F376" s="1138"/>
      <c r="G376" s="1137">
        <f>G375+H375</f>
        <v>1490</v>
      </c>
      <c r="H376" s="1138"/>
      <c r="I376" s="1137">
        <f>I375+J375</f>
        <v>1626</v>
      </c>
      <c r="J376" s="1138"/>
      <c r="K376" s="1137">
        <f>K375+L375</f>
        <v>1907</v>
      </c>
      <c r="L376" s="1138"/>
      <c r="M376" s="1137">
        <f>M375+N375</f>
        <v>2271</v>
      </c>
      <c r="N376" s="1138"/>
      <c r="O376" s="1137">
        <f>O375+P375</f>
        <v>2728</v>
      </c>
      <c r="P376" s="1138"/>
      <c r="Q376" s="1137">
        <f>Q375+R375</f>
        <v>3013</v>
      </c>
      <c r="R376" s="1138"/>
    </row>
    <row r="377" spans="3:18" ht="15.75" thickBot="1" x14ac:dyDescent="0.3">
      <c r="C377" s="1127" t="s">
        <v>333</v>
      </c>
      <c r="D377" s="1131" t="str">
        <f>D364</f>
        <v>CATEG.</v>
      </c>
      <c r="E377" s="1133">
        <v>2004</v>
      </c>
      <c r="F377" s="1134"/>
      <c r="G377" s="1135">
        <v>2005</v>
      </c>
      <c r="H377" s="1136"/>
      <c r="I377" s="1133">
        <v>2006</v>
      </c>
      <c r="J377" s="1134"/>
      <c r="K377" s="1135">
        <v>2007</v>
      </c>
      <c r="L377" s="1136"/>
      <c r="M377" s="1133">
        <v>2008</v>
      </c>
      <c r="N377" s="1134"/>
      <c r="O377" s="1133">
        <v>2009</v>
      </c>
      <c r="P377" s="1134"/>
      <c r="Q377" s="1133">
        <v>2010</v>
      </c>
      <c r="R377" s="1134"/>
    </row>
    <row r="378" spans="3:18" ht="15.75" thickBot="1" x14ac:dyDescent="0.3">
      <c r="C378" s="1128"/>
      <c r="D378" s="1132"/>
      <c r="E378" s="329" t="s">
        <v>294</v>
      </c>
      <c r="F378" s="330" t="s">
        <v>295</v>
      </c>
      <c r="G378" s="331" t="s">
        <v>294</v>
      </c>
      <c r="H378" s="332" t="s">
        <v>295</v>
      </c>
      <c r="I378" s="329" t="s">
        <v>294</v>
      </c>
      <c r="J378" s="330" t="s">
        <v>295</v>
      </c>
      <c r="K378" s="331" t="s">
        <v>294</v>
      </c>
      <c r="L378" s="330" t="s">
        <v>295</v>
      </c>
      <c r="M378" s="333" t="s">
        <v>294</v>
      </c>
      <c r="N378" s="334" t="s">
        <v>295</v>
      </c>
      <c r="O378" s="333" t="s">
        <v>294</v>
      </c>
      <c r="P378" s="334" t="s">
        <v>295</v>
      </c>
      <c r="Q378" s="333" t="s">
        <v>294</v>
      </c>
      <c r="R378" s="334" t="s">
        <v>295</v>
      </c>
    </row>
    <row r="379" spans="3:18" x14ac:dyDescent="0.25">
      <c r="C379" s="1129"/>
      <c r="D379" s="335" t="s">
        <v>296</v>
      </c>
      <c r="E379" s="336">
        <v>501</v>
      </c>
      <c r="F379" s="337">
        <v>54</v>
      </c>
      <c r="G379" s="338">
        <v>599</v>
      </c>
      <c r="H379" s="339">
        <v>73</v>
      </c>
      <c r="I379" s="336">
        <v>719</v>
      </c>
      <c r="J379" s="337">
        <v>106</v>
      </c>
      <c r="K379" s="338">
        <v>805</v>
      </c>
      <c r="L379" s="339">
        <v>130</v>
      </c>
      <c r="M379" s="336">
        <v>892</v>
      </c>
      <c r="N379" s="337">
        <v>167</v>
      </c>
      <c r="O379" s="338">
        <v>950</v>
      </c>
      <c r="P379" s="337">
        <v>202</v>
      </c>
      <c r="Q379" s="338">
        <v>943</v>
      </c>
      <c r="R379" s="337">
        <v>236</v>
      </c>
    </row>
    <row r="380" spans="3:18" x14ac:dyDescent="0.25">
      <c r="C380" s="1129"/>
      <c r="D380" s="340" t="s">
        <v>297</v>
      </c>
      <c r="E380" s="341">
        <v>1118</v>
      </c>
      <c r="F380" s="342">
        <v>264</v>
      </c>
      <c r="G380" s="343">
        <v>1414</v>
      </c>
      <c r="H380" s="344">
        <v>298</v>
      </c>
      <c r="I380" s="341">
        <v>1643</v>
      </c>
      <c r="J380" s="342">
        <v>403</v>
      </c>
      <c r="K380" s="343">
        <v>1939</v>
      </c>
      <c r="L380" s="344">
        <v>503</v>
      </c>
      <c r="M380" s="341">
        <v>2302</v>
      </c>
      <c r="N380" s="342">
        <v>670</v>
      </c>
      <c r="O380" s="343">
        <v>2653</v>
      </c>
      <c r="P380" s="342">
        <v>854</v>
      </c>
      <c r="Q380" s="343">
        <v>2729</v>
      </c>
      <c r="R380" s="342">
        <v>974</v>
      </c>
    </row>
    <row r="381" spans="3:18" x14ac:dyDescent="0.25">
      <c r="C381" s="1129"/>
      <c r="D381" s="345" t="s">
        <v>298</v>
      </c>
      <c r="E381" s="346">
        <v>387</v>
      </c>
      <c r="F381" s="347">
        <v>6</v>
      </c>
      <c r="G381" s="348">
        <v>419</v>
      </c>
      <c r="H381" s="349">
        <v>6</v>
      </c>
      <c r="I381" s="346">
        <v>436</v>
      </c>
      <c r="J381" s="347">
        <v>6</v>
      </c>
      <c r="K381" s="348">
        <v>449</v>
      </c>
      <c r="L381" s="349">
        <v>6</v>
      </c>
      <c r="M381" s="346">
        <v>459</v>
      </c>
      <c r="N381" s="347">
        <v>6</v>
      </c>
      <c r="O381" s="348">
        <v>467</v>
      </c>
      <c r="P381" s="347">
        <v>6</v>
      </c>
      <c r="Q381" s="348">
        <v>452</v>
      </c>
      <c r="R381" s="347">
        <v>6</v>
      </c>
    </row>
    <row r="382" spans="3:18" x14ac:dyDescent="0.25">
      <c r="C382" s="1129"/>
      <c r="D382" s="340" t="s">
        <v>299</v>
      </c>
      <c r="E382" s="341">
        <v>224</v>
      </c>
      <c r="F382" s="342">
        <v>2</v>
      </c>
      <c r="G382" s="343">
        <v>239</v>
      </c>
      <c r="H382" s="344">
        <v>2</v>
      </c>
      <c r="I382" s="341">
        <v>244</v>
      </c>
      <c r="J382" s="342">
        <v>2</v>
      </c>
      <c r="K382" s="343">
        <v>257</v>
      </c>
      <c r="L382" s="344">
        <v>3</v>
      </c>
      <c r="M382" s="341">
        <v>261</v>
      </c>
      <c r="N382" s="342">
        <v>3</v>
      </c>
      <c r="O382" s="343">
        <v>268</v>
      </c>
      <c r="P382" s="342">
        <v>4</v>
      </c>
      <c r="Q382" s="343">
        <v>276</v>
      </c>
      <c r="R382" s="342">
        <v>5</v>
      </c>
    </row>
    <row r="383" spans="3:18" x14ac:dyDescent="0.25">
      <c r="C383" s="1129"/>
      <c r="D383" s="345" t="s">
        <v>300</v>
      </c>
      <c r="E383" s="346">
        <v>42</v>
      </c>
      <c r="F383" s="347">
        <v>0</v>
      </c>
      <c r="G383" s="348">
        <v>44</v>
      </c>
      <c r="H383" s="349">
        <v>0</v>
      </c>
      <c r="I383" s="346">
        <v>45</v>
      </c>
      <c r="J383" s="347">
        <v>0</v>
      </c>
      <c r="K383" s="348">
        <v>46</v>
      </c>
      <c r="L383" s="349">
        <v>0</v>
      </c>
      <c r="M383" s="346">
        <v>47</v>
      </c>
      <c r="N383" s="347">
        <v>0</v>
      </c>
      <c r="O383" s="348">
        <v>48</v>
      </c>
      <c r="P383" s="347">
        <v>0</v>
      </c>
      <c r="Q383" s="348">
        <v>50</v>
      </c>
      <c r="R383" s="347">
        <v>0</v>
      </c>
    </row>
    <row r="384" spans="3:18" x14ac:dyDescent="0.25">
      <c r="C384" s="1129"/>
      <c r="D384" s="340" t="s">
        <v>301</v>
      </c>
      <c r="E384" s="341">
        <v>84</v>
      </c>
      <c r="F384" s="342">
        <v>48</v>
      </c>
      <c r="G384" s="343">
        <v>92</v>
      </c>
      <c r="H384" s="344">
        <v>56</v>
      </c>
      <c r="I384" s="341">
        <v>100</v>
      </c>
      <c r="J384" s="342">
        <v>76</v>
      </c>
      <c r="K384" s="343">
        <v>107</v>
      </c>
      <c r="L384" s="344">
        <v>96</v>
      </c>
      <c r="M384" s="341">
        <v>117</v>
      </c>
      <c r="N384" s="342">
        <v>108</v>
      </c>
      <c r="O384" s="343">
        <v>132</v>
      </c>
      <c r="P384" s="342">
        <v>135</v>
      </c>
      <c r="Q384" s="343">
        <v>140</v>
      </c>
      <c r="R384" s="342">
        <v>142</v>
      </c>
    </row>
    <row r="385" spans="3:18" x14ac:dyDescent="0.25">
      <c r="C385" s="1129"/>
      <c r="D385" s="345" t="s">
        <v>302</v>
      </c>
      <c r="E385" s="346">
        <v>100</v>
      </c>
      <c r="F385" s="347">
        <v>0</v>
      </c>
      <c r="G385" s="348">
        <v>111</v>
      </c>
      <c r="H385" s="349">
        <v>0</v>
      </c>
      <c r="I385" s="346">
        <v>117</v>
      </c>
      <c r="J385" s="347">
        <v>0</v>
      </c>
      <c r="K385" s="348">
        <v>120</v>
      </c>
      <c r="L385" s="349">
        <v>0</v>
      </c>
      <c r="M385" s="346">
        <v>132</v>
      </c>
      <c r="N385" s="347">
        <v>1</v>
      </c>
      <c r="O385" s="348">
        <v>135</v>
      </c>
      <c r="P385" s="347">
        <v>1</v>
      </c>
      <c r="Q385" s="348">
        <v>140</v>
      </c>
      <c r="R385" s="347">
        <v>1</v>
      </c>
    </row>
    <row r="386" spans="3:18" x14ac:dyDescent="0.25">
      <c r="C386" s="1129"/>
      <c r="D386" s="340" t="s">
        <v>303</v>
      </c>
      <c r="E386" s="341">
        <v>52</v>
      </c>
      <c r="F386" s="342">
        <v>1</v>
      </c>
      <c r="G386" s="343">
        <v>56</v>
      </c>
      <c r="H386" s="344">
        <v>1</v>
      </c>
      <c r="I386" s="341">
        <v>57</v>
      </c>
      <c r="J386" s="342">
        <v>1</v>
      </c>
      <c r="K386" s="343">
        <v>61</v>
      </c>
      <c r="L386" s="344">
        <v>1</v>
      </c>
      <c r="M386" s="341">
        <v>68</v>
      </c>
      <c r="N386" s="342">
        <v>1</v>
      </c>
      <c r="O386" s="343">
        <v>69</v>
      </c>
      <c r="P386" s="342">
        <v>1</v>
      </c>
      <c r="Q386" s="343">
        <v>75</v>
      </c>
      <c r="R386" s="342">
        <v>1</v>
      </c>
    </row>
    <row r="387" spans="3:18" x14ac:dyDescent="0.25">
      <c r="C387" s="1129"/>
      <c r="D387" s="345" t="s">
        <v>304</v>
      </c>
      <c r="E387" s="350">
        <v>8</v>
      </c>
      <c r="F387" s="351">
        <v>0</v>
      </c>
      <c r="G387" s="352">
        <v>10</v>
      </c>
      <c r="H387" s="353">
        <v>0</v>
      </c>
      <c r="I387" s="350">
        <v>10</v>
      </c>
      <c r="J387" s="351">
        <v>0</v>
      </c>
      <c r="K387" s="352">
        <v>11</v>
      </c>
      <c r="L387" s="353">
        <v>0</v>
      </c>
      <c r="M387" s="350">
        <v>12</v>
      </c>
      <c r="N387" s="351">
        <v>0</v>
      </c>
      <c r="O387" s="352">
        <v>14</v>
      </c>
      <c r="P387" s="351">
        <v>0</v>
      </c>
      <c r="Q387" s="352">
        <v>15</v>
      </c>
      <c r="R387" s="351">
        <v>0</v>
      </c>
    </row>
    <row r="388" spans="3:18" ht="15.75" thickBot="1" x14ac:dyDescent="0.3">
      <c r="C388" s="1129"/>
      <c r="D388" s="354" t="s">
        <v>10</v>
      </c>
      <c r="E388" s="355">
        <f t="shared" ref="E388:P388" si="28">SUM(E379:E387)</f>
        <v>2516</v>
      </c>
      <c r="F388" s="356">
        <f t="shared" si="28"/>
        <v>375</v>
      </c>
      <c r="G388" s="357">
        <f t="shared" si="28"/>
        <v>2984</v>
      </c>
      <c r="H388" s="358">
        <f t="shared" si="28"/>
        <v>436</v>
      </c>
      <c r="I388" s="355">
        <f t="shared" si="28"/>
        <v>3371</v>
      </c>
      <c r="J388" s="356">
        <f t="shared" si="28"/>
        <v>594</v>
      </c>
      <c r="K388" s="357">
        <f t="shared" si="28"/>
        <v>3795</v>
      </c>
      <c r="L388" s="358">
        <f t="shared" si="28"/>
        <v>739</v>
      </c>
      <c r="M388" s="355">
        <f t="shared" si="28"/>
        <v>4290</v>
      </c>
      <c r="N388" s="356">
        <f t="shared" si="28"/>
        <v>956</v>
      </c>
      <c r="O388" s="357">
        <f t="shared" si="28"/>
        <v>4736</v>
      </c>
      <c r="P388" s="356">
        <f t="shared" si="28"/>
        <v>1203</v>
      </c>
      <c r="Q388" s="357">
        <f>SUM(Q379:Q387)</f>
        <v>4820</v>
      </c>
      <c r="R388" s="356">
        <f>SUM(R379:R387)</f>
        <v>1365</v>
      </c>
    </row>
    <row r="389" spans="3:18" ht="30.75" thickBot="1" x14ac:dyDescent="0.3">
      <c r="C389" s="1130"/>
      <c r="D389" s="359" t="s">
        <v>305</v>
      </c>
      <c r="E389" s="1137">
        <f>E388+F388</f>
        <v>2891</v>
      </c>
      <c r="F389" s="1138"/>
      <c r="G389" s="1137">
        <f>G388+H388</f>
        <v>3420</v>
      </c>
      <c r="H389" s="1138"/>
      <c r="I389" s="1137">
        <f>I388+J388</f>
        <v>3965</v>
      </c>
      <c r="J389" s="1138"/>
      <c r="K389" s="1137">
        <f>K388+L388</f>
        <v>4534</v>
      </c>
      <c r="L389" s="1138"/>
      <c r="M389" s="1137">
        <f>M388+N388</f>
        <v>5246</v>
      </c>
      <c r="N389" s="1138"/>
      <c r="O389" s="1137">
        <f>O388+P388</f>
        <v>5939</v>
      </c>
      <c r="P389" s="1138"/>
      <c r="Q389" s="1137">
        <f>Q388+R388</f>
        <v>6185</v>
      </c>
      <c r="R389" s="1138"/>
    </row>
    <row r="390" spans="3:18" ht="15.75" thickBot="1" x14ac:dyDescent="0.3">
      <c r="C390" s="1127" t="s">
        <v>334</v>
      </c>
      <c r="D390" s="1131" t="str">
        <f>D377</f>
        <v>CATEG.</v>
      </c>
      <c r="E390" s="1133">
        <v>2004</v>
      </c>
      <c r="F390" s="1134"/>
      <c r="G390" s="1135">
        <v>2005</v>
      </c>
      <c r="H390" s="1136"/>
      <c r="I390" s="1133">
        <v>2006</v>
      </c>
      <c r="J390" s="1134"/>
      <c r="K390" s="1135">
        <v>2007</v>
      </c>
      <c r="L390" s="1136"/>
      <c r="M390" s="1133">
        <v>2008</v>
      </c>
      <c r="N390" s="1134"/>
      <c r="O390" s="1133">
        <v>2009</v>
      </c>
      <c r="P390" s="1134"/>
      <c r="Q390" s="1133">
        <v>2010</v>
      </c>
      <c r="R390" s="1134"/>
    </row>
    <row r="391" spans="3:18" ht="15.75" thickBot="1" x14ac:dyDescent="0.3">
      <c r="C391" s="1128"/>
      <c r="D391" s="1132"/>
      <c r="E391" s="329" t="s">
        <v>294</v>
      </c>
      <c r="F391" s="330" t="s">
        <v>295</v>
      </c>
      <c r="G391" s="331" t="s">
        <v>294</v>
      </c>
      <c r="H391" s="332" t="s">
        <v>295</v>
      </c>
      <c r="I391" s="329" t="s">
        <v>294</v>
      </c>
      <c r="J391" s="330" t="s">
        <v>295</v>
      </c>
      <c r="K391" s="331" t="s">
        <v>294</v>
      </c>
      <c r="L391" s="330" t="s">
        <v>295</v>
      </c>
      <c r="M391" s="333" t="s">
        <v>294</v>
      </c>
      <c r="N391" s="334" t="s">
        <v>295</v>
      </c>
      <c r="O391" s="333" t="s">
        <v>294</v>
      </c>
      <c r="P391" s="334" t="s">
        <v>295</v>
      </c>
      <c r="Q391" s="333" t="s">
        <v>294</v>
      </c>
      <c r="R391" s="334" t="s">
        <v>295</v>
      </c>
    </row>
    <row r="392" spans="3:18" x14ac:dyDescent="0.25">
      <c r="C392" s="1129"/>
      <c r="D392" s="335" t="s">
        <v>296</v>
      </c>
      <c r="E392" s="336">
        <v>47</v>
      </c>
      <c r="F392" s="337">
        <v>8</v>
      </c>
      <c r="G392" s="338">
        <v>61</v>
      </c>
      <c r="H392" s="339">
        <v>10</v>
      </c>
      <c r="I392" s="336">
        <v>75</v>
      </c>
      <c r="J392" s="337">
        <v>16</v>
      </c>
      <c r="K392" s="338">
        <v>88</v>
      </c>
      <c r="L392" s="339">
        <v>20</v>
      </c>
      <c r="M392" s="336">
        <v>97</v>
      </c>
      <c r="N392" s="337">
        <v>25</v>
      </c>
      <c r="O392" s="338">
        <v>112</v>
      </c>
      <c r="P392" s="337">
        <v>42</v>
      </c>
      <c r="Q392" s="338">
        <v>125</v>
      </c>
      <c r="R392" s="337">
        <v>53</v>
      </c>
    </row>
    <row r="393" spans="3:18" x14ac:dyDescent="0.25">
      <c r="C393" s="1129"/>
      <c r="D393" s="340" t="s">
        <v>297</v>
      </c>
      <c r="E393" s="341">
        <v>516</v>
      </c>
      <c r="F393" s="342">
        <v>126</v>
      </c>
      <c r="G393" s="343">
        <v>691</v>
      </c>
      <c r="H393" s="344">
        <v>152</v>
      </c>
      <c r="I393" s="341">
        <v>880</v>
      </c>
      <c r="J393" s="342">
        <v>212</v>
      </c>
      <c r="K393" s="343">
        <v>1139</v>
      </c>
      <c r="L393" s="344">
        <v>290</v>
      </c>
      <c r="M393" s="341">
        <v>1500</v>
      </c>
      <c r="N393" s="342">
        <v>368</v>
      </c>
      <c r="O393" s="343">
        <v>1939</v>
      </c>
      <c r="P393" s="342">
        <v>528</v>
      </c>
      <c r="Q393" s="343">
        <v>2202</v>
      </c>
      <c r="R393" s="342">
        <v>667</v>
      </c>
    </row>
    <row r="394" spans="3:18" x14ac:dyDescent="0.25">
      <c r="C394" s="1129"/>
      <c r="D394" s="345" t="s">
        <v>298</v>
      </c>
      <c r="E394" s="346">
        <v>163</v>
      </c>
      <c r="F394" s="347">
        <v>3</v>
      </c>
      <c r="G394" s="348">
        <v>178</v>
      </c>
      <c r="H394" s="349">
        <v>5</v>
      </c>
      <c r="I394" s="346">
        <v>194</v>
      </c>
      <c r="J394" s="347">
        <v>5</v>
      </c>
      <c r="K394" s="348">
        <v>203</v>
      </c>
      <c r="L394" s="349">
        <v>5</v>
      </c>
      <c r="M394" s="346">
        <v>215</v>
      </c>
      <c r="N394" s="347">
        <v>5</v>
      </c>
      <c r="O394" s="348">
        <v>221</v>
      </c>
      <c r="P394" s="347">
        <v>5</v>
      </c>
      <c r="Q394" s="348">
        <v>242</v>
      </c>
      <c r="R394" s="347">
        <v>5</v>
      </c>
    </row>
    <row r="395" spans="3:18" x14ac:dyDescent="0.25">
      <c r="C395" s="1129"/>
      <c r="D395" s="340" t="s">
        <v>299</v>
      </c>
      <c r="E395" s="341">
        <v>105</v>
      </c>
      <c r="F395" s="342">
        <v>1</v>
      </c>
      <c r="G395" s="343">
        <v>114</v>
      </c>
      <c r="H395" s="344">
        <v>1</v>
      </c>
      <c r="I395" s="341">
        <v>119</v>
      </c>
      <c r="J395" s="342">
        <v>1</v>
      </c>
      <c r="K395" s="343">
        <v>123</v>
      </c>
      <c r="L395" s="344">
        <v>1</v>
      </c>
      <c r="M395" s="341">
        <v>130</v>
      </c>
      <c r="N395" s="342">
        <v>1</v>
      </c>
      <c r="O395" s="343">
        <v>131</v>
      </c>
      <c r="P395" s="342">
        <v>2</v>
      </c>
      <c r="Q395" s="343">
        <v>139</v>
      </c>
      <c r="R395" s="342">
        <v>2</v>
      </c>
    </row>
    <row r="396" spans="3:18" x14ac:dyDescent="0.25">
      <c r="C396" s="1129"/>
      <c r="D396" s="345" t="s">
        <v>300</v>
      </c>
      <c r="E396" s="346">
        <v>41</v>
      </c>
      <c r="F396" s="347">
        <v>0</v>
      </c>
      <c r="G396" s="348">
        <v>41</v>
      </c>
      <c r="H396" s="349">
        <v>0</v>
      </c>
      <c r="I396" s="346">
        <v>42</v>
      </c>
      <c r="J396" s="347">
        <v>0</v>
      </c>
      <c r="K396" s="348">
        <v>46</v>
      </c>
      <c r="L396" s="349">
        <v>0</v>
      </c>
      <c r="M396" s="346">
        <v>49</v>
      </c>
      <c r="N396" s="347">
        <v>0</v>
      </c>
      <c r="O396" s="348">
        <v>51</v>
      </c>
      <c r="P396" s="347">
        <v>0</v>
      </c>
      <c r="Q396" s="348">
        <v>53</v>
      </c>
      <c r="R396" s="347">
        <v>0</v>
      </c>
    </row>
    <row r="397" spans="3:18" x14ac:dyDescent="0.25">
      <c r="C397" s="1129"/>
      <c r="D397" s="340" t="s">
        <v>301</v>
      </c>
      <c r="E397" s="341">
        <v>94</v>
      </c>
      <c r="F397" s="342">
        <v>28</v>
      </c>
      <c r="G397" s="343">
        <v>107</v>
      </c>
      <c r="H397" s="344">
        <v>34</v>
      </c>
      <c r="I397" s="341">
        <v>122</v>
      </c>
      <c r="J397" s="342">
        <v>43</v>
      </c>
      <c r="K397" s="343">
        <v>134</v>
      </c>
      <c r="L397" s="344">
        <v>49</v>
      </c>
      <c r="M397" s="341">
        <v>143</v>
      </c>
      <c r="N397" s="342">
        <v>57</v>
      </c>
      <c r="O397" s="343">
        <v>155</v>
      </c>
      <c r="P397" s="342">
        <v>74</v>
      </c>
      <c r="Q397" s="343">
        <v>178</v>
      </c>
      <c r="R397" s="342">
        <v>89</v>
      </c>
    </row>
    <row r="398" spans="3:18" x14ac:dyDescent="0.25">
      <c r="C398" s="1129"/>
      <c r="D398" s="345" t="s">
        <v>302</v>
      </c>
      <c r="E398" s="346">
        <v>78</v>
      </c>
      <c r="F398" s="347">
        <v>0</v>
      </c>
      <c r="G398" s="348">
        <v>87</v>
      </c>
      <c r="H398" s="349">
        <v>1</v>
      </c>
      <c r="I398" s="346">
        <v>88</v>
      </c>
      <c r="J398" s="347">
        <v>1</v>
      </c>
      <c r="K398" s="348">
        <v>93</v>
      </c>
      <c r="L398" s="349">
        <v>1</v>
      </c>
      <c r="M398" s="346">
        <v>98</v>
      </c>
      <c r="N398" s="347">
        <v>1</v>
      </c>
      <c r="O398" s="348">
        <v>102</v>
      </c>
      <c r="P398" s="347">
        <v>1</v>
      </c>
      <c r="Q398" s="348">
        <v>116</v>
      </c>
      <c r="R398" s="347">
        <v>1</v>
      </c>
    </row>
    <row r="399" spans="3:18" x14ac:dyDescent="0.25">
      <c r="C399" s="1129"/>
      <c r="D399" s="340" t="s">
        <v>303</v>
      </c>
      <c r="E399" s="341">
        <v>44</v>
      </c>
      <c r="F399" s="342">
        <v>0</v>
      </c>
      <c r="G399" s="343">
        <v>49</v>
      </c>
      <c r="H399" s="344">
        <v>0</v>
      </c>
      <c r="I399" s="341">
        <v>49</v>
      </c>
      <c r="J399" s="342">
        <v>0</v>
      </c>
      <c r="K399" s="343">
        <v>52</v>
      </c>
      <c r="L399" s="344">
        <v>0</v>
      </c>
      <c r="M399" s="341">
        <v>58</v>
      </c>
      <c r="N399" s="342">
        <v>2</v>
      </c>
      <c r="O399" s="343">
        <v>61</v>
      </c>
      <c r="P399" s="342">
        <v>2</v>
      </c>
      <c r="Q399" s="343">
        <v>67</v>
      </c>
      <c r="R399" s="342">
        <v>3</v>
      </c>
    </row>
    <row r="400" spans="3:18" x14ac:dyDescent="0.25">
      <c r="C400" s="1129"/>
      <c r="D400" s="345" t="s">
        <v>304</v>
      </c>
      <c r="E400" s="350">
        <v>13</v>
      </c>
      <c r="F400" s="351">
        <v>0</v>
      </c>
      <c r="G400" s="352">
        <v>13</v>
      </c>
      <c r="H400" s="353">
        <v>0</v>
      </c>
      <c r="I400" s="350">
        <v>15</v>
      </c>
      <c r="J400" s="351">
        <v>0</v>
      </c>
      <c r="K400" s="352">
        <v>18</v>
      </c>
      <c r="L400" s="353">
        <v>0</v>
      </c>
      <c r="M400" s="350">
        <v>19</v>
      </c>
      <c r="N400" s="351">
        <v>0</v>
      </c>
      <c r="O400" s="352">
        <v>20</v>
      </c>
      <c r="P400" s="351">
        <v>0</v>
      </c>
      <c r="Q400" s="352">
        <v>26</v>
      </c>
      <c r="R400" s="351">
        <v>0</v>
      </c>
    </row>
    <row r="401" spans="3:18" ht="15.75" thickBot="1" x14ac:dyDescent="0.3">
      <c r="C401" s="1129"/>
      <c r="D401" s="354" t="s">
        <v>10</v>
      </c>
      <c r="E401" s="355">
        <f t="shared" ref="E401:P401" si="29">SUM(E392:E400)</f>
        <v>1101</v>
      </c>
      <c r="F401" s="356">
        <f t="shared" si="29"/>
        <v>166</v>
      </c>
      <c r="G401" s="357">
        <f t="shared" si="29"/>
        <v>1341</v>
      </c>
      <c r="H401" s="358">
        <f t="shared" si="29"/>
        <v>203</v>
      </c>
      <c r="I401" s="355">
        <f t="shared" si="29"/>
        <v>1584</v>
      </c>
      <c r="J401" s="356">
        <f t="shared" si="29"/>
        <v>278</v>
      </c>
      <c r="K401" s="357">
        <f t="shared" si="29"/>
        <v>1896</v>
      </c>
      <c r="L401" s="358">
        <f t="shared" si="29"/>
        <v>366</v>
      </c>
      <c r="M401" s="355">
        <f t="shared" si="29"/>
        <v>2309</v>
      </c>
      <c r="N401" s="356">
        <f t="shared" si="29"/>
        <v>459</v>
      </c>
      <c r="O401" s="357">
        <f t="shared" si="29"/>
        <v>2792</v>
      </c>
      <c r="P401" s="356">
        <f t="shared" si="29"/>
        <v>654</v>
      </c>
      <c r="Q401" s="357">
        <f>SUM(Q392:Q400)</f>
        <v>3148</v>
      </c>
      <c r="R401" s="356">
        <f>SUM(R392:R400)</f>
        <v>820</v>
      </c>
    </row>
    <row r="402" spans="3:18" ht="30.75" thickBot="1" x14ac:dyDescent="0.3">
      <c r="C402" s="1130"/>
      <c r="D402" s="359" t="s">
        <v>305</v>
      </c>
      <c r="E402" s="1137">
        <f>E401+F401</f>
        <v>1267</v>
      </c>
      <c r="F402" s="1138"/>
      <c r="G402" s="1137">
        <f>G401+H401</f>
        <v>1544</v>
      </c>
      <c r="H402" s="1138"/>
      <c r="I402" s="1137">
        <f>I401+J401</f>
        <v>1862</v>
      </c>
      <c r="J402" s="1138"/>
      <c r="K402" s="1137">
        <f>K401+L401</f>
        <v>2262</v>
      </c>
      <c r="L402" s="1138"/>
      <c r="M402" s="1137">
        <f>M401+N401</f>
        <v>2768</v>
      </c>
      <c r="N402" s="1138"/>
      <c r="O402" s="1137">
        <f>O401+P401</f>
        <v>3446</v>
      </c>
      <c r="P402" s="1138"/>
      <c r="Q402" s="1137">
        <f>Q401+R401</f>
        <v>3968</v>
      </c>
      <c r="R402" s="1138"/>
    </row>
    <row r="403" spans="3:18" ht="15.75" thickBot="1" x14ac:dyDescent="0.3">
      <c r="C403" s="1127" t="s">
        <v>335</v>
      </c>
      <c r="D403" s="1131" t="str">
        <f>D390</f>
        <v>CATEG.</v>
      </c>
      <c r="E403" s="1133">
        <v>2004</v>
      </c>
      <c r="F403" s="1134"/>
      <c r="G403" s="1135">
        <v>2005</v>
      </c>
      <c r="H403" s="1136"/>
      <c r="I403" s="1133">
        <v>2006</v>
      </c>
      <c r="J403" s="1134"/>
      <c r="K403" s="1135">
        <v>2007</v>
      </c>
      <c r="L403" s="1136"/>
      <c r="M403" s="1133">
        <v>2008</v>
      </c>
      <c r="N403" s="1134"/>
      <c r="O403" s="1133">
        <v>2009</v>
      </c>
      <c r="P403" s="1134"/>
      <c r="Q403" s="1133">
        <v>2010</v>
      </c>
      <c r="R403" s="1134"/>
    </row>
    <row r="404" spans="3:18" ht="15.75" thickBot="1" x14ac:dyDescent="0.3">
      <c r="C404" s="1128"/>
      <c r="D404" s="1132"/>
      <c r="E404" s="329" t="s">
        <v>294</v>
      </c>
      <c r="F404" s="330" t="s">
        <v>295</v>
      </c>
      <c r="G404" s="331" t="s">
        <v>294</v>
      </c>
      <c r="H404" s="332" t="s">
        <v>295</v>
      </c>
      <c r="I404" s="329" t="s">
        <v>294</v>
      </c>
      <c r="J404" s="330" t="s">
        <v>295</v>
      </c>
      <c r="K404" s="331" t="s">
        <v>294</v>
      </c>
      <c r="L404" s="330" t="s">
        <v>295</v>
      </c>
      <c r="M404" s="333" t="s">
        <v>294</v>
      </c>
      <c r="N404" s="334" t="s">
        <v>295</v>
      </c>
      <c r="O404" s="333" t="s">
        <v>294</v>
      </c>
      <c r="P404" s="334" t="s">
        <v>295</v>
      </c>
      <c r="Q404" s="333" t="s">
        <v>294</v>
      </c>
      <c r="R404" s="334" t="s">
        <v>295</v>
      </c>
    </row>
    <row r="405" spans="3:18" x14ac:dyDescent="0.25">
      <c r="C405" s="1129"/>
      <c r="D405" s="335" t="s">
        <v>296</v>
      </c>
      <c r="E405" s="336">
        <v>39</v>
      </c>
      <c r="F405" s="337">
        <v>5</v>
      </c>
      <c r="G405" s="338">
        <v>46</v>
      </c>
      <c r="H405" s="339">
        <v>5</v>
      </c>
      <c r="I405" s="336">
        <v>59</v>
      </c>
      <c r="J405" s="337">
        <v>8</v>
      </c>
      <c r="K405" s="338">
        <v>66</v>
      </c>
      <c r="L405" s="339">
        <v>11</v>
      </c>
      <c r="M405" s="336">
        <v>74</v>
      </c>
      <c r="N405" s="337">
        <v>12</v>
      </c>
      <c r="O405" s="338">
        <v>85</v>
      </c>
      <c r="P405" s="337">
        <v>16</v>
      </c>
      <c r="Q405" s="338">
        <v>90</v>
      </c>
      <c r="R405" s="337">
        <v>16</v>
      </c>
    </row>
    <row r="406" spans="3:18" x14ac:dyDescent="0.25">
      <c r="C406" s="1129"/>
      <c r="D406" s="340" t="s">
        <v>297</v>
      </c>
      <c r="E406" s="341">
        <v>245</v>
      </c>
      <c r="F406" s="342">
        <v>28</v>
      </c>
      <c r="G406" s="343">
        <v>303</v>
      </c>
      <c r="H406" s="344">
        <v>38</v>
      </c>
      <c r="I406" s="341">
        <v>395</v>
      </c>
      <c r="J406" s="342">
        <v>60</v>
      </c>
      <c r="K406" s="343">
        <v>501</v>
      </c>
      <c r="L406" s="344">
        <v>86</v>
      </c>
      <c r="M406" s="341">
        <v>621</v>
      </c>
      <c r="N406" s="342">
        <v>121</v>
      </c>
      <c r="O406" s="343">
        <v>765</v>
      </c>
      <c r="P406" s="342">
        <v>173</v>
      </c>
      <c r="Q406" s="343">
        <v>878</v>
      </c>
      <c r="R406" s="342">
        <v>222</v>
      </c>
    </row>
    <row r="407" spans="3:18" x14ac:dyDescent="0.25">
      <c r="C407" s="1129"/>
      <c r="D407" s="345" t="s">
        <v>298</v>
      </c>
      <c r="E407" s="346">
        <v>66</v>
      </c>
      <c r="F407" s="347">
        <v>1</v>
      </c>
      <c r="G407" s="348">
        <v>71</v>
      </c>
      <c r="H407" s="349">
        <v>1</v>
      </c>
      <c r="I407" s="346">
        <v>74</v>
      </c>
      <c r="J407" s="347">
        <v>1</v>
      </c>
      <c r="K407" s="348">
        <v>76</v>
      </c>
      <c r="L407" s="349">
        <v>1</v>
      </c>
      <c r="M407" s="346">
        <v>80</v>
      </c>
      <c r="N407" s="347">
        <v>1</v>
      </c>
      <c r="O407" s="348">
        <v>80</v>
      </c>
      <c r="P407" s="347">
        <v>1</v>
      </c>
      <c r="Q407" s="348">
        <v>88</v>
      </c>
      <c r="R407" s="347">
        <v>1</v>
      </c>
    </row>
    <row r="408" spans="3:18" x14ac:dyDescent="0.25">
      <c r="C408" s="1129"/>
      <c r="D408" s="340" t="s">
        <v>299</v>
      </c>
      <c r="E408" s="341">
        <v>37</v>
      </c>
      <c r="F408" s="342">
        <v>0</v>
      </c>
      <c r="G408" s="343">
        <v>38</v>
      </c>
      <c r="H408" s="344">
        <v>0</v>
      </c>
      <c r="I408" s="341">
        <v>40</v>
      </c>
      <c r="J408" s="342">
        <v>0</v>
      </c>
      <c r="K408" s="343">
        <v>42</v>
      </c>
      <c r="L408" s="344">
        <v>1</v>
      </c>
      <c r="M408" s="341">
        <v>43</v>
      </c>
      <c r="N408" s="342">
        <v>1</v>
      </c>
      <c r="O408" s="343">
        <v>45</v>
      </c>
      <c r="P408" s="342">
        <v>1</v>
      </c>
      <c r="Q408" s="343">
        <v>50</v>
      </c>
      <c r="R408" s="342">
        <v>1</v>
      </c>
    </row>
    <row r="409" spans="3:18" x14ac:dyDescent="0.25">
      <c r="C409" s="1129"/>
      <c r="D409" s="345" t="s">
        <v>300</v>
      </c>
      <c r="E409" s="346">
        <v>3</v>
      </c>
      <c r="F409" s="347">
        <v>0</v>
      </c>
      <c r="G409" s="348">
        <v>3</v>
      </c>
      <c r="H409" s="349">
        <v>0</v>
      </c>
      <c r="I409" s="346">
        <v>4</v>
      </c>
      <c r="J409" s="347">
        <v>0</v>
      </c>
      <c r="K409" s="348">
        <v>5</v>
      </c>
      <c r="L409" s="349">
        <v>0</v>
      </c>
      <c r="M409" s="346">
        <v>5</v>
      </c>
      <c r="N409" s="347">
        <v>0</v>
      </c>
      <c r="O409" s="348">
        <v>5</v>
      </c>
      <c r="P409" s="347">
        <v>0</v>
      </c>
      <c r="Q409" s="348">
        <v>5</v>
      </c>
      <c r="R409" s="347">
        <v>0</v>
      </c>
    </row>
    <row r="410" spans="3:18" x14ac:dyDescent="0.25">
      <c r="C410" s="1129"/>
      <c r="D410" s="340" t="s">
        <v>301</v>
      </c>
      <c r="E410" s="341">
        <v>12</v>
      </c>
      <c r="F410" s="342">
        <v>4</v>
      </c>
      <c r="G410" s="343">
        <v>13</v>
      </c>
      <c r="H410" s="344">
        <v>5</v>
      </c>
      <c r="I410" s="341">
        <v>14</v>
      </c>
      <c r="J410" s="342">
        <v>6</v>
      </c>
      <c r="K410" s="343">
        <v>18</v>
      </c>
      <c r="L410" s="344">
        <v>9</v>
      </c>
      <c r="M410" s="341">
        <v>22</v>
      </c>
      <c r="N410" s="342">
        <v>11</v>
      </c>
      <c r="O410" s="343">
        <v>25</v>
      </c>
      <c r="P410" s="342">
        <v>13</v>
      </c>
      <c r="Q410" s="343">
        <v>31</v>
      </c>
      <c r="R410" s="342">
        <v>17</v>
      </c>
    </row>
    <row r="411" spans="3:18" x14ac:dyDescent="0.25">
      <c r="C411" s="1129"/>
      <c r="D411" s="345" t="s">
        <v>302</v>
      </c>
      <c r="E411" s="346">
        <v>16</v>
      </c>
      <c r="F411" s="347">
        <v>0</v>
      </c>
      <c r="G411" s="348">
        <v>17</v>
      </c>
      <c r="H411" s="349">
        <v>0</v>
      </c>
      <c r="I411" s="346">
        <v>17</v>
      </c>
      <c r="J411" s="347">
        <v>0</v>
      </c>
      <c r="K411" s="348">
        <v>17</v>
      </c>
      <c r="L411" s="349">
        <v>0</v>
      </c>
      <c r="M411" s="346">
        <v>19</v>
      </c>
      <c r="N411" s="347">
        <v>0</v>
      </c>
      <c r="O411" s="348">
        <v>20</v>
      </c>
      <c r="P411" s="347">
        <v>0</v>
      </c>
      <c r="Q411" s="348">
        <v>27</v>
      </c>
      <c r="R411" s="347">
        <v>0</v>
      </c>
    </row>
    <row r="412" spans="3:18" x14ac:dyDescent="0.25">
      <c r="C412" s="1129"/>
      <c r="D412" s="340" t="s">
        <v>303</v>
      </c>
      <c r="E412" s="341">
        <v>13</v>
      </c>
      <c r="F412" s="342">
        <v>0</v>
      </c>
      <c r="G412" s="343">
        <v>15</v>
      </c>
      <c r="H412" s="344">
        <v>0</v>
      </c>
      <c r="I412" s="341">
        <v>15</v>
      </c>
      <c r="J412" s="342">
        <v>0</v>
      </c>
      <c r="K412" s="343">
        <v>17</v>
      </c>
      <c r="L412" s="344">
        <v>0</v>
      </c>
      <c r="M412" s="341">
        <v>17</v>
      </c>
      <c r="N412" s="342">
        <v>0</v>
      </c>
      <c r="O412" s="343">
        <v>18</v>
      </c>
      <c r="P412" s="342">
        <v>0</v>
      </c>
      <c r="Q412" s="343">
        <v>22</v>
      </c>
      <c r="R412" s="342">
        <v>0</v>
      </c>
    </row>
    <row r="413" spans="3:18" x14ac:dyDescent="0.25">
      <c r="C413" s="1129"/>
      <c r="D413" s="345" t="s">
        <v>304</v>
      </c>
      <c r="E413" s="350">
        <v>0</v>
      </c>
      <c r="F413" s="351">
        <v>0</v>
      </c>
      <c r="G413" s="352">
        <v>0</v>
      </c>
      <c r="H413" s="353">
        <v>0</v>
      </c>
      <c r="I413" s="350">
        <v>0</v>
      </c>
      <c r="J413" s="351">
        <v>0</v>
      </c>
      <c r="K413" s="352">
        <v>0</v>
      </c>
      <c r="L413" s="353">
        <v>0</v>
      </c>
      <c r="M413" s="350">
        <v>0</v>
      </c>
      <c r="N413" s="351">
        <v>0</v>
      </c>
      <c r="O413" s="352">
        <v>1</v>
      </c>
      <c r="P413" s="351">
        <v>0</v>
      </c>
      <c r="Q413" s="352">
        <v>1</v>
      </c>
      <c r="R413" s="351">
        <v>0</v>
      </c>
    </row>
    <row r="414" spans="3:18" ht="15.75" thickBot="1" x14ac:dyDescent="0.3">
      <c r="C414" s="1129"/>
      <c r="D414" s="354" t="s">
        <v>10</v>
      </c>
      <c r="E414" s="355">
        <f t="shared" ref="E414:P414" si="30">SUM(E405:E413)</f>
        <v>431</v>
      </c>
      <c r="F414" s="356">
        <f t="shared" si="30"/>
        <v>38</v>
      </c>
      <c r="G414" s="357">
        <f t="shared" si="30"/>
        <v>506</v>
      </c>
      <c r="H414" s="358">
        <f t="shared" si="30"/>
        <v>49</v>
      </c>
      <c r="I414" s="355">
        <f t="shared" si="30"/>
        <v>618</v>
      </c>
      <c r="J414" s="356">
        <f t="shared" si="30"/>
        <v>75</v>
      </c>
      <c r="K414" s="357">
        <f t="shared" si="30"/>
        <v>742</v>
      </c>
      <c r="L414" s="358">
        <f t="shared" si="30"/>
        <v>108</v>
      </c>
      <c r="M414" s="355">
        <f t="shared" si="30"/>
        <v>881</v>
      </c>
      <c r="N414" s="356">
        <f t="shared" si="30"/>
        <v>146</v>
      </c>
      <c r="O414" s="357">
        <f t="shared" si="30"/>
        <v>1044</v>
      </c>
      <c r="P414" s="356">
        <f t="shared" si="30"/>
        <v>204</v>
      </c>
      <c r="Q414" s="357">
        <f>SUM(Q405:Q413)</f>
        <v>1192</v>
      </c>
      <c r="R414" s="356">
        <f>SUM(R405:R413)</f>
        <v>257</v>
      </c>
    </row>
    <row r="415" spans="3:18" ht="30.75" thickBot="1" x14ac:dyDescent="0.3">
      <c r="C415" s="1130"/>
      <c r="D415" s="359" t="s">
        <v>305</v>
      </c>
      <c r="E415" s="1137">
        <f>E414+F414</f>
        <v>469</v>
      </c>
      <c r="F415" s="1138"/>
      <c r="G415" s="1137">
        <f>G414+H414</f>
        <v>555</v>
      </c>
      <c r="H415" s="1138"/>
      <c r="I415" s="1137">
        <f>I414+J414</f>
        <v>693</v>
      </c>
      <c r="J415" s="1138"/>
      <c r="K415" s="1137">
        <f>K414+L414</f>
        <v>850</v>
      </c>
      <c r="L415" s="1138"/>
      <c r="M415" s="1137">
        <f>M414+N414</f>
        <v>1027</v>
      </c>
      <c r="N415" s="1138"/>
      <c r="O415" s="1137">
        <f>O414+P414</f>
        <v>1248</v>
      </c>
      <c r="P415" s="1138"/>
      <c r="Q415" s="1137">
        <f>Q414+R414</f>
        <v>1449</v>
      </c>
      <c r="R415" s="1138"/>
    </row>
    <row r="416" spans="3:18" ht="15.75" thickBot="1" x14ac:dyDescent="0.3">
      <c r="C416" s="1127" t="s">
        <v>336</v>
      </c>
      <c r="D416" s="1131" t="str">
        <f>D403</f>
        <v>CATEG.</v>
      </c>
      <c r="E416" s="1133">
        <v>2004</v>
      </c>
      <c r="F416" s="1134"/>
      <c r="G416" s="1135">
        <v>2005</v>
      </c>
      <c r="H416" s="1136"/>
      <c r="I416" s="1133">
        <v>2006</v>
      </c>
      <c r="J416" s="1134"/>
      <c r="K416" s="1135">
        <v>2007</v>
      </c>
      <c r="L416" s="1136"/>
      <c r="M416" s="1133">
        <v>2008</v>
      </c>
      <c r="N416" s="1134"/>
      <c r="O416" s="1133">
        <v>2009</v>
      </c>
      <c r="P416" s="1134"/>
      <c r="Q416" s="1133">
        <v>2010</v>
      </c>
      <c r="R416" s="1134"/>
    </row>
    <row r="417" spans="3:18" ht="15.75" thickBot="1" x14ac:dyDescent="0.3">
      <c r="C417" s="1128"/>
      <c r="D417" s="1132"/>
      <c r="E417" s="329" t="s">
        <v>294</v>
      </c>
      <c r="F417" s="330" t="s">
        <v>295</v>
      </c>
      <c r="G417" s="331" t="s">
        <v>294</v>
      </c>
      <c r="H417" s="332" t="s">
        <v>295</v>
      </c>
      <c r="I417" s="329" t="s">
        <v>294</v>
      </c>
      <c r="J417" s="330" t="s">
        <v>295</v>
      </c>
      <c r="K417" s="331" t="s">
        <v>294</v>
      </c>
      <c r="L417" s="330" t="s">
        <v>295</v>
      </c>
      <c r="M417" s="333" t="s">
        <v>294</v>
      </c>
      <c r="N417" s="334" t="s">
        <v>295</v>
      </c>
      <c r="O417" s="333" t="s">
        <v>294</v>
      </c>
      <c r="P417" s="334" t="s">
        <v>295</v>
      </c>
      <c r="Q417" s="333" t="s">
        <v>294</v>
      </c>
      <c r="R417" s="334" t="s">
        <v>295</v>
      </c>
    </row>
    <row r="418" spans="3:18" x14ac:dyDescent="0.25">
      <c r="C418" s="1129"/>
      <c r="D418" s="335" t="s">
        <v>296</v>
      </c>
      <c r="E418" s="336">
        <v>185</v>
      </c>
      <c r="F418" s="337">
        <v>15</v>
      </c>
      <c r="G418" s="338">
        <v>217</v>
      </c>
      <c r="H418" s="339">
        <v>20</v>
      </c>
      <c r="I418" s="336">
        <v>242</v>
      </c>
      <c r="J418" s="337">
        <v>27</v>
      </c>
      <c r="K418" s="338">
        <v>271</v>
      </c>
      <c r="L418" s="339">
        <v>40</v>
      </c>
      <c r="M418" s="336">
        <v>301</v>
      </c>
      <c r="N418" s="337">
        <v>52</v>
      </c>
      <c r="O418" s="338">
        <v>328</v>
      </c>
      <c r="P418" s="337">
        <v>67</v>
      </c>
      <c r="Q418" s="338">
        <v>338</v>
      </c>
      <c r="R418" s="337">
        <v>73</v>
      </c>
    </row>
    <row r="419" spans="3:18" x14ac:dyDescent="0.25">
      <c r="C419" s="1129"/>
      <c r="D419" s="340" t="s">
        <v>297</v>
      </c>
      <c r="E419" s="341">
        <v>536</v>
      </c>
      <c r="F419" s="342">
        <v>75</v>
      </c>
      <c r="G419" s="343">
        <v>619</v>
      </c>
      <c r="H419" s="344">
        <v>92</v>
      </c>
      <c r="I419" s="341">
        <v>730</v>
      </c>
      <c r="J419" s="342">
        <v>105</v>
      </c>
      <c r="K419" s="343">
        <v>853</v>
      </c>
      <c r="L419" s="344">
        <v>131</v>
      </c>
      <c r="M419" s="341">
        <v>973</v>
      </c>
      <c r="N419" s="342">
        <v>160</v>
      </c>
      <c r="O419" s="343">
        <v>1095</v>
      </c>
      <c r="P419" s="342">
        <v>215</v>
      </c>
      <c r="Q419" s="343">
        <v>1238</v>
      </c>
      <c r="R419" s="342">
        <v>290</v>
      </c>
    </row>
    <row r="420" spans="3:18" x14ac:dyDescent="0.25">
      <c r="C420" s="1129"/>
      <c r="D420" s="345" t="s">
        <v>298</v>
      </c>
      <c r="E420" s="346">
        <v>173</v>
      </c>
      <c r="F420" s="347">
        <v>1</v>
      </c>
      <c r="G420" s="348">
        <v>183</v>
      </c>
      <c r="H420" s="349">
        <v>1</v>
      </c>
      <c r="I420" s="346">
        <v>187</v>
      </c>
      <c r="J420" s="347">
        <v>1</v>
      </c>
      <c r="K420" s="348">
        <v>192</v>
      </c>
      <c r="L420" s="349">
        <v>1</v>
      </c>
      <c r="M420" s="346">
        <v>197</v>
      </c>
      <c r="N420" s="347">
        <v>1</v>
      </c>
      <c r="O420" s="348">
        <v>200</v>
      </c>
      <c r="P420" s="347">
        <v>1</v>
      </c>
      <c r="Q420" s="348">
        <v>213</v>
      </c>
      <c r="R420" s="347">
        <v>2</v>
      </c>
    </row>
    <row r="421" spans="3:18" x14ac:dyDescent="0.25">
      <c r="C421" s="1129"/>
      <c r="D421" s="340" t="s">
        <v>299</v>
      </c>
      <c r="E421" s="341">
        <v>103</v>
      </c>
      <c r="F421" s="342">
        <v>1</v>
      </c>
      <c r="G421" s="343">
        <v>111</v>
      </c>
      <c r="H421" s="344">
        <v>1</v>
      </c>
      <c r="I421" s="341">
        <v>118</v>
      </c>
      <c r="J421" s="342">
        <v>1</v>
      </c>
      <c r="K421" s="343">
        <v>118</v>
      </c>
      <c r="L421" s="344">
        <v>1</v>
      </c>
      <c r="M421" s="341">
        <v>118</v>
      </c>
      <c r="N421" s="342">
        <v>1</v>
      </c>
      <c r="O421" s="343">
        <v>119</v>
      </c>
      <c r="P421" s="342">
        <v>1</v>
      </c>
      <c r="Q421" s="343">
        <v>128</v>
      </c>
      <c r="R421" s="342">
        <v>1</v>
      </c>
    </row>
    <row r="422" spans="3:18" x14ac:dyDescent="0.25">
      <c r="C422" s="1129"/>
      <c r="D422" s="345" t="s">
        <v>300</v>
      </c>
      <c r="E422" s="346">
        <v>18</v>
      </c>
      <c r="F422" s="347">
        <v>0</v>
      </c>
      <c r="G422" s="348">
        <v>18</v>
      </c>
      <c r="H422" s="349">
        <v>1</v>
      </c>
      <c r="I422" s="346">
        <v>18</v>
      </c>
      <c r="J422" s="347">
        <v>1</v>
      </c>
      <c r="K422" s="348">
        <v>19</v>
      </c>
      <c r="L422" s="349">
        <v>1</v>
      </c>
      <c r="M422" s="346">
        <v>20</v>
      </c>
      <c r="N422" s="347">
        <v>1</v>
      </c>
      <c r="O422" s="348">
        <v>21</v>
      </c>
      <c r="P422" s="347">
        <v>1</v>
      </c>
      <c r="Q422" s="348">
        <v>22</v>
      </c>
      <c r="R422" s="347">
        <v>1</v>
      </c>
    </row>
    <row r="423" spans="3:18" x14ac:dyDescent="0.25">
      <c r="C423" s="1129"/>
      <c r="D423" s="340" t="s">
        <v>301</v>
      </c>
      <c r="E423" s="341">
        <v>27</v>
      </c>
      <c r="F423" s="342">
        <v>15</v>
      </c>
      <c r="G423" s="343">
        <v>30</v>
      </c>
      <c r="H423" s="344">
        <v>19</v>
      </c>
      <c r="I423" s="341">
        <v>32</v>
      </c>
      <c r="J423" s="342">
        <v>22</v>
      </c>
      <c r="K423" s="343">
        <v>39</v>
      </c>
      <c r="L423" s="344">
        <v>26</v>
      </c>
      <c r="M423" s="341">
        <v>49</v>
      </c>
      <c r="N423" s="342">
        <v>33</v>
      </c>
      <c r="O423" s="343">
        <v>54</v>
      </c>
      <c r="P423" s="342">
        <v>41</v>
      </c>
      <c r="Q423" s="343">
        <v>64</v>
      </c>
      <c r="R423" s="342">
        <v>50</v>
      </c>
    </row>
    <row r="424" spans="3:18" x14ac:dyDescent="0.25">
      <c r="C424" s="1129"/>
      <c r="D424" s="345" t="s">
        <v>302</v>
      </c>
      <c r="E424" s="346">
        <v>39</v>
      </c>
      <c r="F424" s="347">
        <v>1</v>
      </c>
      <c r="G424" s="348">
        <v>42</v>
      </c>
      <c r="H424" s="349">
        <v>1</v>
      </c>
      <c r="I424" s="346">
        <v>45</v>
      </c>
      <c r="J424" s="347">
        <v>1</v>
      </c>
      <c r="K424" s="348">
        <v>48</v>
      </c>
      <c r="L424" s="349">
        <v>1</v>
      </c>
      <c r="M424" s="346">
        <v>50</v>
      </c>
      <c r="N424" s="347">
        <v>1</v>
      </c>
      <c r="O424" s="348">
        <v>51</v>
      </c>
      <c r="P424" s="347">
        <v>1</v>
      </c>
      <c r="Q424" s="348">
        <v>58</v>
      </c>
      <c r="R424" s="347">
        <v>1</v>
      </c>
    </row>
    <row r="425" spans="3:18" x14ac:dyDescent="0.25">
      <c r="C425" s="1129"/>
      <c r="D425" s="340" t="s">
        <v>303</v>
      </c>
      <c r="E425" s="341">
        <v>23</v>
      </c>
      <c r="F425" s="342">
        <v>0</v>
      </c>
      <c r="G425" s="343">
        <v>27</v>
      </c>
      <c r="H425" s="344">
        <v>0</v>
      </c>
      <c r="I425" s="341">
        <v>29</v>
      </c>
      <c r="J425" s="342">
        <v>0</v>
      </c>
      <c r="K425" s="343">
        <v>30</v>
      </c>
      <c r="L425" s="344">
        <v>0</v>
      </c>
      <c r="M425" s="341">
        <v>31</v>
      </c>
      <c r="N425" s="342">
        <v>0</v>
      </c>
      <c r="O425" s="343">
        <v>34</v>
      </c>
      <c r="P425" s="342">
        <v>0</v>
      </c>
      <c r="Q425" s="343">
        <v>37</v>
      </c>
      <c r="R425" s="342">
        <v>0</v>
      </c>
    </row>
    <row r="426" spans="3:18" x14ac:dyDescent="0.25">
      <c r="C426" s="1129"/>
      <c r="D426" s="345" t="s">
        <v>304</v>
      </c>
      <c r="E426" s="350">
        <v>1</v>
      </c>
      <c r="F426" s="351">
        <v>0</v>
      </c>
      <c r="G426" s="352">
        <v>2</v>
      </c>
      <c r="H426" s="353">
        <v>0</v>
      </c>
      <c r="I426" s="350">
        <v>2</v>
      </c>
      <c r="J426" s="351">
        <v>0</v>
      </c>
      <c r="K426" s="352">
        <v>2</v>
      </c>
      <c r="L426" s="353">
        <v>0</v>
      </c>
      <c r="M426" s="350">
        <v>3</v>
      </c>
      <c r="N426" s="351">
        <v>0</v>
      </c>
      <c r="O426" s="352">
        <v>3</v>
      </c>
      <c r="P426" s="351">
        <v>0</v>
      </c>
      <c r="Q426" s="352">
        <v>5</v>
      </c>
      <c r="R426" s="351">
        <v>0</v>
      </c>
    </row>
    <row r="427" spans="3:18" ht="15.75" thickBot="1" x14ac:dyDescent="0.3">
      <c r="C427" s="1129"/>
      <c r="D427" s="354" t="s">
        <v>10</v>
      </c>
      <c r="E427" s="355">
        <f t="shared" ref="E427:P427" si="31">SUM(E418:E426)</f>
        <v>1105</v>
      </c>
      <c r="F427" s="356">
        <f t="shared" si="31"/>
        <v>108</v>
      </c>
      <c r="G427" s="357">
        <f t="shared" si="31"/>
        <v>1249</v>
      </c>
      <c r="H427" s="358">
        <f t="shared" si="31"/>
        <v>135</v>
      </c>
      <c r="I427" s="355">
        <f t="shared" si="31"/>
        <v>1403</v>
      </c>
      <c r="J427" s="356">
        <f t="shared" si="31"/>
        <v>158</v>
      </c>
      <c r="K427" s="357">
        <f t="shared" si="31"/>
        <v>1572</v>
      </c>
      <c r="L427" s="358">
        <f t="shared" si="31"/>
        <v>201</v>
      </c>
      <c r="M427" s="355">
        <f t="shared" si="31"/>
        <v>1742</v>
      </c>
      <c r="N427" s="356">
        <f t="shared" si="31"/>
        <v>249</v>
      </c>
      <c r="O427" s="357">
        <f t="shared" si="31"/>
        <v>1905</v>
      </c>
      <c r="P427" s="356">
        <f t="shared" si="31"/>
        <v>327</v>
      </c>
      <c r="Q427" s="357">
        <f>SUM(Q418:Q426)</f>
        <v>2103</v>
      </c>
      <c r="R427" s="356">
        <f>SUM(R418:R426)</f>
        <v>418</v>
      </c>
    </row>
    <row r="428" spans="3:18" ht="30.75" thickBot="1" x14ac:dyDescent="0.3">
      <c r="C428" s="1130"/>
      <c r="D428" s="359" t="s">
        <v>305</v>
      </c>
      <c r="E428" s="1137">
        <f>E427+F427</f>
        <v>1213</v>
      </c>
      <c r="F428" s="1138"/>
      <c r="G428" s="1137">
        <f>G427+H427</f>
        <v>1384</v>
      </c>
      <c r="H428" s="1138"/>
      <c r="I428" s="1137">
        <f>I427+J427</f>
        <v>1561</v>
      </c>
      <c r="J428" s="1138"/>
      <c r="K428" s="1137">
        <f>K427+L427</f>
        <v>1773</v>
      </c>
      <c r="L428" s="1138"/>
      <c r="M428" s="1137">
        <f>M427+N427</f>
        <v>1991</v>
      </c>
      <c r="N428" s="1138"/>
      <c r="O428" s="1137">
        <f>O427+P427</f>
        <v>2232</v>
      </c>
      <c r="P428" s="1138"/>
      <c r="Q428" s="1137">
        <f>Q427+R427</f>
        <v>2521</v>
      </c>
      <c r="R428" s="1138"/>
    </row>
    <row r="429" spans="3:18" ht="15.75" thickBot="1" x14ac:dyDescent="0.3">
      <c r="C429" s="1127" t="s">
        <v>337</v>
      </c>
      <c r="D429" s="1131" t="str">
        <f>D416</f>
        <v>CATEG.</v>
      </c>
      <c r="E429" s="1133">
        <v>2004</v>
      </c>
      <c r="F429" s="1134"/>
      <c r="G429" s="1135">
        <v>2005</v>
      </c>
      <c r="H429" s="1136"/>
      <c r="I429" s="1133">
        <v>2006</v>
      </c>
      <c r="J429" s="1134"/>
      <c r="K429" s="1135">
        <v>2007</v>
      </c>
      <c r="L429" s="1136"/>
      <c r="M429" s="1133">
        <v>2008</v>
      </c>
      <c r="N429" s="1134"/>
      <c r="O429" s="1133">
        <v>2009</v>
      </c>
      <c r="P429" s="1134"/>
      <c r="Q429" s="1133">
        <v>2010</v>
      </c>
      <c r="R429" s="1134"/>
    </row>
    <row r="430" spans="3:18" ht="15.75" thickBot="1" x14ac:dyDescent="0.3">
      <c r="C430" s="1128"/>
      <c r="D430" s="1132"/>
      <c r="E430" s="329" t="s">
        <v>294</v>
      </c>
      <c r="F430" s="330" t="s">
        <v>295</v>
      </c>
      <c r="G430" s="331" t="s">
        <v>294</v>
      </c>
      <c r="H430" s="332" t="s">
        <v>295</v>
      </c>
      <c r="I430" s="329" t="s">
        <v>294</v>
      </c>
      <c r="J430" s="330" t="s">
        <v>295</v>
      </c>
      <c r="K430" s="331" t="s">
        <v>294</v>
      </c>
      <c r="L430" s="330" t="s">
        <v>295</v>
      </c>
      <c r="M430" s="333" t="s">
        <v>294</v>
      </c>
      <c r="N430" s="334" t="s">
        <v>295</v>
      </c>
      <c r="O430" s="333" t="s">
        <v>294</v>
      </c>
      <c r="P430" s="334" t="s">
        <v>295</v>
      </c>
      <c r="Q430" s="333" t="s">
        <v>294</v>
      </c>
      <c r="R430" s="334" t="s">
        <v>295</v>
      </c>
    </row>
    <row r="431" spans="3:18" x14ac:dyDescent="0.25">
      <c r="C431" s="1129"/>
      <c r="D431" s="335" t="s">
        <v>296</v>
      </c>
      <c r="E431" s="336">
        <v>400</v>
      </c>
      <c r="F431" s="337">
        <v>106</v>
      </c>
      <c r="G431" s="338">
        <v>425</v>
      </c>
      <c r="H431" s="339">
        <v>113</v>
      </c>
      <c r="I431" s="336">
        <v>464</v>
      </c>
      <c r="J431" s="337">
        <v>147</v>
      </c>
      <c r="K431" s="338">
        <v>490</v>
      </c>
      <c r="L431" s="339">
        <v>161</v>
      </c>
      <c r="M431" s="336">
        <v>517</v>
      </c>
      <c r="N431" s="337">
        <v>192</v>
      </c>
      <c r="O431" s="338">
        <v>537</v>
      </c>
      <c r="P431" s="337">
        <v>235</v>
      </c>
      <c r="Q431" s="338">
        <v>509</v>
      </c>
      <c r="R431" s="337">
        <v>248</v>
      </c>
    </row>
    <row r="432" spans="3:18" x14ac:dyDescent="0.25">
      <c r="C432" s="1129"/>
      <c r="D432" s="340" t="s">
        <v>297</v>
      </c>
      <c r="E432" s="341">
        <v>3115</v>
      </c>
      <c r="F432" s="342">
        <v>947</v>
      </c>
      <c r="G432" s="343">
        <v>3689</v>
      </c>
      <c r="H432" s="344">
        <v>1164</v>
      </c>
      <c r="I432" s="341">
        <v>4477</v>
      </c>
      <c r="J432" s="342">
        <v>1569</v>
      </c>
      <c r="K432" s="343">
        <v>5117</v>
      </c>
      <c r="L432" s="344">
        <v>1893</v>
      </c>
      <c r="M432" s="341">
        <v>5816</v>
      </c>
      <c r="N432" s="342">
        <v>2230</v>
      </c>
      <c r="O432" s="343">
        <v>6370</v>
      </c>
      <c r="P432" s="342">
        <v>2661</v>
      </c>
      <c r="Q432" s="343">
        <v>6573</v>
      </c>
      <c r="R432" s="342">
        <v>2924</v>
      </c>
    </row>
    <row r="433" spans="3:18" x14ac:dyDescent="0.25">
      <c r="C433" s="1129"/>
      <c r="D433" s="345" t="s">
        <v>298</v>
      </c>
      <c r="E433" s="346">
        <v>1323</v>
      </c>
      <c r="F433" s="347">
        <v>72</v>
      </c>
      <c r="G433" s="348">
        <v>1365</v>
      </c>
      <c r="H433" s="349">
        <v>72</v>
      </c>
      <c r="I433" s="346">
        <v>1404</v>
      </c>
      <c r="J433" s="347">
        <v>73</v>
      </c>
      <c r="K433" s="348">
        <v>1426</v>
      </c>
      <c r="L433" s="349">
        <v>74</v>
      </c>
      <c r="M433" s="346">
        <v>1443</v>
      </c>
      <c r="N433" s="347">
        <v>76</v>
      </c>
      <c r="O433" s="348">
        <v>1464</v>
      </c>
      <c r="P433" s="347">
        <v>78</v>
      </c>
      <c r="Q433" s="348">
        <v>1417</v>
      </c>
      <c r="R433" s="347">
        <v>79</v>
      </c>
    </row>
    <row r="434" spans="3:18" x14ac:dyDescent="0.25">
      <c r="C434" s="1129"/>
      <c r="D434" s="340" t="s">
        <v>299</v>
      </c>
      <c r="E434" s="341">
        <v>659</v>
      </c>
      <c r="F434" s="342">
        <v>10</v>
      </c>
      <c r="G434" s="343">
        <v>682</v>
      </c>
      <c r="H434" s="344">
        <v>10</v>
      </c>
      <c r="I434" s="341">
        <v>705</v>
      </c>
      <c r="J434" s="342">
        <v>10</v>
      </c>
      <c r="K434" s="343">
        <v>720</v>
      </c>
      <c r="L434" s="344">
        <v>10</v>
      </c>
      <c r="M434" s="341">
        <v>737</v>
      </c>
      <c r="N434" s="342">
        <v>12</v>
      </c>
      <c r="O434" s="343">
        <v>751</v>
      </c>
      <c r="P434" s="342">
        <v>12</v>
      </c>
      <c r="Q434" s="343">
        <v>740</v>
      </c>
      <c r="R434" s="342">
        <v>13</v>
      </c>
    </row>
    <row r="435" spans="3:18" x14ac:dyDescent="0.25">
      <c r="C435" s="1129"/>
      <c r="D435" s="345" t="s">
        <v>300</v>
      </c>
      <c r="E435" s="346">
        <v>232</v>
      </c>
      <c r="F435" s="347">
        <v>1</v>
      </c>
      <c r="G435" s="348">
        <v>243</v>
      </c>
      <c r="H435" s="349">
        <v>1</v>
      </c>
      <c r="I435" s="346">
        <v>246</v>
      </c>
      <c r="J435" s="347">
        <v>1</v>
      </c>
      <c r="K435" s="348">
        <v>251</v>
      </c>
      <c r="L435" s="349">
        <v>1</v>
      </c>
      <c r="M435" s="346">
        <v>256</v>
      </c>
      <c r="N435" s="347">
        <v>1</v>
      </c>
      <c r="O435" s="348">
        <v>264</v>
      </c>
      <c r="P435" s="347">
        <v>1</v>
      </c>
      <c r="Q435" s="348">
        <v>257</v>
      </c>
      <c r="R435" s="347">
        <v>1</v>
      </c>
    </row>
    <row r="436" spans="3:18" x14ac:dyDescent="0.25">
      <c r="C436" s="1129"/>
      <c r="D436" s="340" t="s">
        <v>301</v>
      </c>
      <c r="E436" s="341">
        <v>494</v>
      </c>
      <c r="F436" s="342">
        <v>326</v>
      </c>
      <c r="G436" s="343">
        <v>538</v>
      </c>
      <c r="H436" s="344">
        <v>361</v>
      </c>
      <c r="I436" s="341">
        <v>572</v>
      </c>
      <c r="J436" s="342">
        <v>412</v>
      </c>
      <c r="K436" s="343">
        <v>599</v>
      </c>
      <c r="L436" s="344">
        <v>455</v>
      </c>
      <c r="M436" s="341">
        <v>627</v>
      </c>
      <c r="N436" s="342">
        <v>495</v>
      </c>
      <c r="O436" s="343">
        <v>657</v>
      </c>
      <c r="P436" s="342">
        <v>562</v>
      </c>
      <c r="Q436" s="343">
        <v>665</v>
      </c>
      <c r="R436" s="342">
        <v>592</v>
      </c>
    </row>
    <row r="437" spans="3:18" x14ac:dyDescent="0.25">
      <c r="C437" s="1129"/>
      <c r="D437" s="345" t="s">
        <v>302</v>
      </c>
      <c r="E437" s="346">
        <v>484</v>
      </c>
      <c r="F437" s="347">
        <v>25</v>
      </c>
      <c r="G437" s="348">
        <v>517</v>
      </c>
      <c r="H437" s="349">
        <v>27</v>
      </c>
      <c r="I437" s="346">
        <v>533</v>
      </c>
      <c r="J437" s="347">
        <v>28</v>
      </c>
      <c r="K437" s="348">
        <v>542</v>
      </c>
      <c r="L437" s="349">
        <v>28</v>
      </c>
      <c r="M437" s="346">
        <v>555</v>
      </c>
      <c r="N437" s="347">
        <v>30</v>
      </c>
      <c r="O437" s="348">
        <v>565</v>
      </c>
      <c r="P437" s="347">
        <v>32</v>
      </c>
      <c r="Q437" s="348">
        <v>552</v>
      </c>
      <c r="R437" s="347">
        <v>31</v>
      </c>
    </row>
    <row r="438" spans="3:18" x14ac:dyDescent="0.25">
      <c r="C438" s="1129"/>
      <c r="D438" s="340" t="s">
        <v>303</v>
      </c>
      <c r="E438" s="341">
        <v>303</v>
      </c>
      <c r="F438" s="342">
        <v>2</v>
      </c>
      <c r="G438" s="343">
        <v>326</v>
      </c>
      <c r="H438" s="344">
        <v>2</v>
      </c>
      <c r="I438" s="341">
        <v>337</v>
      </c>
      <c r="J438" s="342">
        <v>2</v>
      </c>
      <c r="K438" s="343">
        <v>345</v>
      </c>
      <c r="L438" s="344">
        <v>2</v>
      </c>
      <c r="M438" s="341">
        <v>356</v>
      </c>
      <c r="N438" s="342">
        <v>3</v>
      </c>
      <c r="O438" s="343">
        <v>365</v>
      </c>
      <c r="P438" s="342">
        <v>3</v>
      </c>
      <c r="Q438" s="343">
        <v>352</v>
      </c>
      <c r="R438" s="342">
        <v>5</v>
      </c>
    </row>
    <row r="439" spans="3:18" x14ac:dyDescent="0.25">
      <c r="C439" s="1129"/>
      <c r="D439" s="345" t="s">
        <v>304</v>
      </c>
      <c r="E439" s="350">
        <v>90</v>
      </c>
      <c r="F439" s="351">
        <v>0</v>
      </c>
      <c r="G439" s="352">
        <v>93</v>
      </c>
      <c r="H439" s="353">
        <v>0</v>
      </c>
      <c r="I439" s="350">
        <v>97</v>
      </c>
      <c r="J439" s="351">
        <v>0</v>
      </c>
      <c r="K439" s="352">
        <v>105</v>
      </c>
      <c r="L439" s="353">
        <v>0</v>
      </c>
      <c r="M439" s="350">
        <v>106</v>
      </c>
      <c r="N439" s="351">
        <v>0</v>
      </c>
      <c r="O439" s="352">
        <v>106</v>
      </c>
      <c r="P439" s="351">
        <v>0</v>
      </c>
      <c r="Q439" s="352">
        <v>103</v>
      </c>
      <c r="R439" s="351">
        <v>1</v>
      </c>
    </row>
    <row r="440" spans="3:18" ht="15.75" thickBot="1" x14ac:dyDescent="0.3">
      <c r="C440" s="1129"/>
      <c r="D440" s="354" t="s">
        <v>10</v>
      </c>
      <c r="E440" s="355">
        <f t="shared" ref="E440:P440" si="32">SUM(E431:E439)</f>
        <v>7100</v>
      </c>
      <c r="F440" s="356">
        <f t="shared" si="32"/>
        <v>1489</v>
      </c>
      <c r="G440" s="357">
        <f t="shared" si="32"/>
        <v>7878</v>
      </c>
      <c r="H440" s="358">
        <f t="shared" si="32"/>
        <v>1750</v>
      </c>
      <c r="I440" s="355">
        <f t="shared" si="32"/>
        <v>8835</v>
      </c>
      <c r="J440" s="356">
        <f t="shared" si="32"/>
        <v>2242</v>
      </c>
      <c r="K440" s="357">
        <f t="shared" si="32"/>
        <v>9595</v>
      </c>
      <c r="L440" s="358">
        <f t="shared" si="32"/>
        <v>2624</v>
      </c>
      <c r="M440" s="355">
        <f t="shared" si="32"/>
        <v>10413</v>
      </c>
      <c r="N440" s="356">
        <f t="shared" si="32"/>
        <v>3039</v>
      </c>
      <c r="O440" s="357">
        <f t="shared" si="32"/>
        <v>11079</v>
      </c>
      <c r="P440" s="356">
        <f t="shared" si="32"/>
        <v>3584</v>
      </c>
      <c r="Q440" s="357">
        <f>SUM(Q431:Q439)</f>
        <v>11168</v>
      </c>
      <c r="R440" s="356">
        <f>SUM(R431:R439)</f>
        <v>3894</v>
      </c>
    </row>
    <row r="441" spans="3:18" ht="30.75" thickBot="1" x14ac:dyDescent="0.3">
      <c r="C441" s="1130"/>
      <c r="D441" s="359" t="s">
        <v>305</v>
      </c>
      <c r="E441" s="1137">
        <f>E440+F440</f>
        <v>8589</v>
      </c>
      <c r="F441" s="1138"/>
      <c r="G441" s="1137">
        <f>G440+H440</f>
        <v>9628</v>
      </c>
      <c r="H441" s="1138"/>
      <c r="I441" s="1137">
        <f>I440+J440</f>
        <v>11077</v>
      </c>
      <c r="J441" s="1138"/>
      <c r="K441" s="1137">
        <f>K440+L440</f>
        <v>12219</v>
      </c>
      <c r="L441" s="1138"/>
      <c r="M441" s="1137">
        <f>M440+N440</f>
        <v>13452</v>
      </c>
      <c r="N441" s="1138"/>
      <c r="O441" s="1137">
        <f>O440+P440</f>
        <v>14663</v>
      </c>
      <c r="P441" s="1138"/>
      <c r="Q441" s="1137">
        <f>Q440+R440</f>
        <v>15062</v>
      </c>
      <c r="R441" s="1138"/>
    </row>
    <row r="442" spans="3:18" ht="15.75" thickBot="1" x14ac:dyDescent="0.3">
      <c r="C442" s="1127" t="s">
        <v>338</v>
      </c>
      <c r="D442" s="1131" t="str">
        <f>D429</f>
        <v>CATEG.</v>
      </c>
      <c r="E442" s="1133">
        <v>2004</v>
      </c>
      <c r="F442" s="1134"/>
      <c r="G442" s="1135">
        <v>2005</v>
      </c>
      <c r="H442" s="1136"/>
      <c r="I442" s="1133">
        <v>2006</v>
      </c>
      <c r="J442" s="1134"/>
      <c r="K442" s="1135">
        <v>2007</v>
      </c>
      <c r="L442" s="1136"/>
      <c r="M442" s="1133">
        <v>2008</v>
      </c>
      <c r="N442" s="1134"/>
      <c r="O442" s="1133">
        <v>2009</v>
      </c>
      <c r="P442" s="1134"/>
      <c r="Q442" s="1133">
        <v>2010</v>
      </c>
      <c r="R442" s="1134"/>
    </row>
    <row r="443" spans="3:18" ht="15.75" thickBot="1" x14ac:dyDescent="0.3">
      <c r="C443" s="1128"/>
      <c r="D443" s="1132"/>
      <c r="E443" s="329" t="s">
        <v>294</v>
      </c>
      <c r="F443" s="330" t="s">
        <v>295</v>
      </c>
      <c r="G443" s="331" t="s">
        <v>294</v>
      </c>
      <c r="H443" s="332" t="s">
        <v>295</v>
      </c>
      <c r="I443" s="329" t="s">
        <v>294</v>
      </c>
      <c r="J443" s="330" t="s">
        <v>295</v>
      </c>
      <c r="K443" s="331" t="s">
        <v>294</v>
      </c>
      <c r="L443" s="330" t="s">
        <v>295</v>
      </c>
      <c r="M443" s="333" t="s">
        <v>294</v>
      </c>
      <c r="N443" s="334" t="s">
        <v>295</v>
      </c>
      <c r="O443" s="333" t="s">
        <v>294</v>
      </c>
      <c r="P443" s="334" t="s">
        <v>295</v>
      </c>
      <c r="Q443" s="333" t="s">
        <v>294</v>
      </c>
      <c r="R443" s="334" t="s">
        <v>295</v>
      </c>
    </row>
    <row r="444" spans="3:18" x14ac:dyDescent="0.25">
      <c r="C444" s="1129"/>
      <c r="D444" s="335" t="s">
        <v>296</v>
      </c>
      <c r="E444" s="336">
        <v>13</v>
      </c>
      <c r="F444" s="337">
        <v>2</v>
      </c>
      <c r="G444" s="338">
        <v>22</v>
      </c>
      <c r="H444" s="339">
        <v>2</v>
      </c>
      <c r="I444" s="336">
        <v>29</v>
      </c>
      <c r="J444" s="337">
        <v>2</v>
      </c>
      <c r="K444" s="338">
        <v>32</v>
      </c>
      <c r="L444" s="339">
        <v>3</v>
      </c>
      <c r="M444" s="336">
        <v>38</v>
      </c>
      <c r="N444" s="337">
        <v>3</v>
      </c>
      <c r="O444" s="338">
        <v>39</v>
      </c>
      <c r="P444" s="337">
        <v>5</v>
      </c>
      <c r="Q444" s="338">
        <v>46</v>
      </c>
      <c r="R444" s="337">
        <v>11</v>
      </c>
    </row>
    <row r="445" spans="3:18" x14ac:dyDescent="0.25">
      <c r="C445" s="1129"/>
      <c r="D445" s="340" t="s">
        <v>297</v>
      </c>
      <c r="E445" s="341">
        <v>127</v>
      </c>
      <c r="F445" s="342">
        <v>11</v>
      </c>
      <c r="G445" s="343">
        <v>190</v>
      </c>
      <c r="H445" s="344">
        <v>20</v>
      </c>
      <c r="I445" s="341">
        <v>220</v>
      </c>
      <c r="J445" s="342">
        <v>29</v>
      </c>
      <c r="K445" s="343">
        <v>274</v>
      </c>
      <c r="L445" s="344">
        <v>37</v>
      </c>
      <c r="M445" s="341">
        <v>394</v>
      </c>
      <c r="N445" s="342">
        <v>60</v>
      </c>
      <c r="O445" s="343">
        <v>455</v>
      </c>
      <c r="P445" s="342">
        <v>85</v>
      </c>
      <c r="Q445" s="343">
        <v>531</v>
      </c>
      <c r="R445" s="342">
        <v>111</v>
      </c>
    </row>
    <row r="446" spans="3:18" x14ac:dyDescent="0.25">
      <c r="C446" s="1129"/>
      <c r="D446" s="345" t="s">
        <v>298</v>
      </c>
      <c r="E446" s="346">
        <v>41</v>
      </c>
      <c r="F446" s="347">
        <v>0</v>
      </c>
      <c r="G446" s="348">
        <v>42</v>
      </c>
      <c r="H446" s="349">
        <v>0</v>
      </c>
      <c r="I446" s="346">
        <v>44</v>
      </c>
      <c r="J446" s="347">
        <v>0</v>
      </c>
      <c r="K446" s="348">
        <v>45</v>
      </c>
      <c r="L446" s="349">
        <v>0</v>
      </c>
      <c r="M446" s="346">
        <v>48</v>
      </c>
      <c r="N446" s="347">
        <v>0</v>
      </c>
      <c r="O446" s="348">
        <v>49</v>
      </c>
      <c r="P446" s="347">
        <v>0</v>
      </c>
      <c r="Q446" s="348">
        <v>55</v>
      </c>
      <c r="R446" s="347">
        <v>0</v>
      </c>
    </row>
    <row r="447" spans="3:18" x14ac:dyDescent="0.25">
      <c r="C447" s="1129"/>
      <c r="D447" s="340" t="s">
        <v>299</v>
      </c>
      <c r="E447" s="341">
        <v>13</v>
      </c>
      <c r="F447" s="342">
        <v>0</v>
      </c>
      <c r="G447" s="343">
        <v>16</v>
      </c>
      <c r="H447" s="344">
        <v>0</v>
      </c>
      <c r="I447" s="341">
        <v>17</v>
      </c>
      <c r="J447" s="342">
        <v>0</v>
      </c>
      <c r="K447" s="343">
        <v>17</v>
      </c>
      <c r="L447" s="344">
        <v>0</v>
      </c>
      <c r="M447" s="341">
        <v>17</v>
      </c>
      <c r="N447" s="342">
        <v>0</v>
      </c>
      <c r="O447" s="343">
        <v>19</v>
      </c>
      <c r="P447" s="342">
        <v>0</v>
      </c>
      <c r="Q447" s="343">
        <v>18</v>
      </c>
      <c r="R447" s="342">
        <v>0</v>
      </c>
    </row>
    <row r="448" spans="3:18" x14ac:dyDescent="0.25">
      <c r="C448" s="1129"/>
      <c r="D448" s="345" t="s">
        <v>300</v>
      </c>
      <c r="E448" s="346">
        <v>4</v>
      </c>
      <c r="F448" s="347">
        <v>0</v>
      </c>
      <c r="G448" s="348">
        <v>4</v>
      </c>
      <c r="H448" s="349">
        <v>0</v>
      </c>
      <c r="I448" s="346">
        <v>4</v>
      </c>
      <c r="J448" s="347">
        <v>0</v>
      </c>
      <c r="K448" s="348">
        <v>4</v>
      </c>
      <c r="L448" s="349">
        <v>0</v>
      </c>
      <c r="M448" s="346">
        <v>4</v>
      </c>
      <c r="N448" s="347">
        <v>0</v>
      </c>
      <c r="O448" s="348">
        <v>4</v>
      </c>
      <c r="P448" s="347">
        <v>0</v>
      </c>
      <c r="Q448" s="348">
        <v>6</v>
      </c>
      <c r="R448" s="347">
        <v>0</v>
      </c>
    </row>
    <row r="449" spans="3:18" x14ac:dyDescent="0.25">
      <c r="C449" s="1129"/>
      <c r="D449" s="340" t="s">
        <v>301</v>
      </c>
      <c r="E449" s="341">
        <v>8</v>
      </c>
      <c r="F449" s="342">
        <v>3</v>
      </c>
      <c r="G449" s="343">
        <v>13</v>
      </c>
      <c r="H449" s="344">
        <v>6</v>
      </c>
      <c r="I449" s="341">
        <v>14</v>
      </c>
      <c r="J449" s="342">
        <v>9</v>
      </c>
      <c r="K449" s="343">
        <v>14</v>
      </c>
      <c r="L449" s="344">
        <v>11</v>
      </c>
      <c r="M449" s="341">
        <v>15</v>
      </c>
      <c r="N449" s="342">
        <v>14</v>
      </c>
      <c r="O449" s="343">
        <v>16</v>
      </c>
      <c r="P449" s="342">
        <v>14</v>
      </c>
      <c r="Q449" s="343">
        <v>20</v>
      </c>
      <c r="R449" s="342">
        <v>17</v>
      </c>
    </row>
    <row r="450" spans="3:18" x14ac:dyDescent="0.25">
      <c r="C450" s="1129"/>
      <c r="D450" s="345" t="s">
        <v>302</v>
      </c>
      <c r="E450" s="346">
        <v>10</v>
      </c>
      <c r="F450" s="347">
        <v>0</v>
      </c>
      <c r="G450" s="348">
        <v>14</v>
      </c>
      <c r="H450" s="349">
        <v>0</v>
      </c>
      <c r="I450" s="346">
        <v>15</v>
      </c>
      <c r="J450" s="347">
        <v>0</v>
      </c>
      <c r="K450" s="348">
        <v>16</v>
      </c>
      <c r="L450" s="349">
        <v>0</v>
      </c>
      <c r="M450" s="346">
        <v>16</v>
      </c>
      <c r="N450" s="347">
        <v>0</v>
      </c>
      <c r="O450" s="348">
        <v>17</v>
      </c>
      <c r="P450" s="347">
        <v>0</v>
      </c>
      <c r="Q450" s="348">
        <v>19</v>
      </c>
      <c r="R450" s="347">
        <v>1</v>
      </c>
    </row>
    <row r="451" spans="3:18" x14ac:dyDescent="0.25">
      <c r="C451" s="1129"/>
      <c r="D451" s="340" t="s">
        <v>303</v>
      </c>
      <c r="E451" s="341">
        <v>10</v>
      </c>
      <c r="F451" s="342">
        <v>0</v>
      </c>
      <c r="G451" s="343">
        <v>11</v>
      </c>
      <c r="H451" s="344">
        <v>0</v>
      </c>
      <c r="I451" s="341">
        <v>11</v>
      </c>
      <c r="J451" s="342">
        <v>0</v>
      </c>
      <c r="K451" s="343">
        <v>12</v>
      </c>
      <c r="L451" s="344">
        <v>0</v>
      </c>
      <c r="M451" s="341">
        <v>12</v>
      </c>
      <c r="N451" s="342">
        <v>0</v>
      </c>
      <c r="O451" s="343">
        <v>12</v>
      </c>
      <c r="P451" s="342">
        <v>0</v>
      </c>
      <c r="Q451" s="343">
        <v>14</v>
      </c>
      <c r="R451" s="342">
        <v>0</v>
      </c>
    </row>
    <row r="452" spans="3:18" x14ac:dyDescent="0.25">
      <c r="C452" s="1129"/>
      <c r="D452" s="345" t="s">
        <v>304</v>
      </c>
      <c r="E452" s="350">
        <v>2</v>
      </c>
      <c r="F452" s="351"/>
      <c r="G452" s="352">
        <v>2</v>
      </c>
      <c r="H452" s="353">
        <v>0</v>
      </c>
      <c r="I452" s="350">
        <v>2</v>
      </c>
      <c r="J452" s="351">
        <v>0</v>
      </c>
      <c r="K452" s="352">
        <v>2</v>
      </c>
      <c r="L452" s="353">
        <v>0</v>
      </c>
      <c r="M452" s="350">
        <v>2</v>
      </c>
      <c r="N452" s="351">
        <v>0</v>
      </c>
      <c r="O452" s="352">
        <v>2</v>
      </c>
      <c r="P452" s="351">
        <v>0</v>
      </c>
      <c r="Q452" s="352">
        <v>4</v>
      </c>
      <c r="R452" s="351">
        <v>0</v>
      </c>
    </row>
    <row r="453" spans="3:18" ht="15.75" thickBot="1" x14ac:dyDescent="0.3">
      <c r="C453" s="1129"/>
      <c r="D453" s="354" t="s">
        <v>10</v>
      </c>
      <c r="E453" s="355">
        <f t="shared" ref="E453:P453" si="33">SUM(E444:E452)</f>
        <v>228</v>
      </c>
      <c r="F453" s="356">
        <f t="shared" si="33"/>
        <v>16</v>
      </c>
      <c r="G453" s="357">
        <f t="shared" si="33"/>
        <v>314</v>
      </c>
      <c r="H453" s="358">
        <f t="shared" si="33"/>
        <v>28</v>
      </c>
      <c r="I453" s="355">
        <f t="shared" si="33"/>
        <v>356</v>
      </c>
      <c r="J453" s="356">
        <f t="shared" si="33"/>
        <v>40</v>
      </c>
      <c r="K453" s="357">
        <f t="shared" si="33"/>
        <v>416</v>
      </c>
      <c r="L453" s="358">
        <f t="shared" si="33"/>
        <v>51</v>
      </c>
      <c r="M453" s="355">
        <f t="shared" si="33"/>
        <v>546</v>
      </c>
      <c r="N453" s="356">
        <f t="shared" si="33"/>
        <v>77</v>
      </c>
      <c r="O453" s="357">
        <f t="shared" si="33"/>
        <v>613</v>
      </c>
      <c r="P453" s="356">
        <f t="shared" si="33"/>
        <v>104</v>
      </c>
      <c r="Q453" s="357">
        <f>SUM(Q444:Q452)</f>
        <v>713</v>
      </c>
      <c r="R453" s="356">
        <f>SUM(R444:R452)</f>
        <v>140</v>
      </c>
    </row>
    <row r="454" spans="3:18" ht="30.75" thickBot="1" x14ac:dyDescent="0.3">
      <c r="C454" s="1130"/>
      <c r="D454" s="359" t="s">
        <v>305</v>
      </c>
      <c r="E454" s="1137">
        <f>E453+F453</f>
        <v>244</v>
      </c>
      <c r="F454" s="1138"/>
      <c r="G454" s="1137">
        <f>G453+H453</f>
        <v>342</v>
      </c>
      <c r="H454" s="1138"/>
      <c r="I454" s="1137">
        <f>I453+J453</f>
        <v>396</v>
      </c>
      <c r="J454" s="1138"/>
      <c r="K454" s="1137">
        <f>K453+L453</f>
        <v>467</v>
      </c>
      <c r="L454" s="1138"/>
      <c r="M454" s="1137">
        <f>M453+N453</f>
        <v>623</v>
      </c>
      <c r="N454" s="1138"/>
      <c r="O454" s="1137">
        <f>O453+P453</f>
        <v>717</v>
      </c>
      <c r="P454" s="1138"/>
      <c r="Q454" s="1137">
        <f>Q453+R453</f>
        <v>853</v>
      </c>
      <c r="R454" s="1138"/>
    </row>
    <row r="455" spans="3:18" ht="15.75" thickBot="1" x14ac:dyDescent="0.3">
      <c r="C455" s="1127" t="s">
        <v>339</v>
      </c>
      <c r="D455" s="1131" t="str">
        <f>D442</f>
        <v>CATEG.</v>
      </c>
      <c r="E455" s="1133">
        <v>2004</v>
      </c>
      <c r="F455" s="1134"/>
      <c r="G455" s="1135">
        <v>2005</v>
      </c>
      <c r="H455" s="1136"/>
      <c r="I455" s="1133">
        <v>2006</v>
      </c>
      <c r="J455" s="1134"/>
      <c r="K455" s="1135">
        <v>2007</v>
      </c>
      <c r="L455" s="1136"/>
      <c r="M455" s="1133">
        <v>2008</v>
      </c>
      <c r="N455" s="1134"/>
      <c r="O455" s="1133">
        <v>2009</v>
      </c>
      <c r="P455" s="1134"/>
      <c r="Q455" s="1133">
        <v>2010</v>
      </c>
      <c r="R455" s="1134"/>
    </row>
    <row r="456" spans="3:18" ht="15.75" thickBot="1" x14ac:dyDescent="0.3">
      <c r="C456" s="1128"/>
      <c r="D456" s="1132"/>
      <c r="E456" s="329" t="s">
        <v>294</v>
      </c>
      <c r="F456" s="330" t="s">
        <v>295</v>
      </c>
      <c r="G456" s="331" t="s">
        <v>294</v>
      </c>
      <c r="H456" s="332" t="s">
        <v>295</v>
      </c>
      <c r="I456" s="329" t="s">
        <v>294</v>
      </c>
      <c r="J456" s="330" t="s">
        <v>295</v>
      </c>
      <c r="K456" s="331" t="s">
        <v>294</v>
      </c>
      <c r="L456" s="330" t="s">
        <v>295</v>
      </c>
      <c r="M456" s="333" t="s">
        <v>294</v>
      </c>
      <c r="N456" s="334" t="s">
        <v>295</v>
      </c>
      <c r="O456" s="333" t="s">
        <v>294</v>
      </c>
      <c r="P456" s="334" t="s">
        <v>295</v>
      </c>
      <c r="Q456" s="333" t="s">
        <v>294</v>
      </c>
      <c r="R456" s="334" t="s">
        <v>295</v>
      </c>
    </row>
    <row r="457" spans="3:18" x14ac:dyDescent="0.25">
      <c r="C457" s="1129"/>
      <c r="D457" s="335" t="s">
        <v>296</v>
      </c>
      <c r="E457" s="336">
        <v>145</v>
      </c>
      <c r="F457" s="337">
        <v>0</v>
      </c>
      <c r="G457" s="338">
        <v>163</v>
      </c>
      <c r="H457" s="339">
        <v>59</v>
      </c>
      <c r="I457" s="336">
        <v>191</v>
      </c>
      <c r="J457" s="337">
        <v>85</v>
      </c>
      <c r="K457" s="338">
        <v>216</v>
      </c>
      <c r="L457" s="339">
        <v>120</v>
      </c>
      <c r="M457" s="336">
        <v>246</v>
      </c>
      <c r="N457" s="337">
        <v>163</v>
      </c>
      <c r="O457" s="338">
        <v>279</v>
      </c>
      <c r="P457" s="337">
        <v>215</v>
      </c>
      <c r="Q457" s="338">
        <v>291</v>
      </c>
      <c r="R457" s="337">
        <v>242</v>
      </c>
    </row>
    <row r="458" spans="3:18" x14ac:dyDescent="0.25">
      <c r="C458" s="1129"/>
      <c r="D458" s="340" t="s">
        <v>297</v>
      </c>
      <c r="E458" s="341">
        <v>2498</v>
      </c>
      <c r="F458" s="342">
        <v>37</v>
      </c>
      <c r="G458" s="343">
        <v>2980</v>
      </c>
      <c r="H458" s="344">
        <v>1126</v>
      </c>
      <c r="I458" s="341">
        <v>3508</v>
      </c>
      <c r="J458" s="342">
        <v>1423</v>
      </c>
      <c r="K458" s="343">
        <v>4197</v>
      </c>
      <c r="L458" s="344">
        <v>1726</v>
      </c>
      <c r="M458" s="341">
        <v>4959</v>
      </c>
      <c r="N458" s="342">
        <v>2123</v>
      </c>
      <c r="O458" s="343">
        <v>5641</v>
      </c>
      <c r="P458" s="342">
        <v>2744</v>
      </c>
      <c r="Q458" s="343">
        <v>5981</v>
      </c>
      <c r="R458" s="342">
        <v>3079</v>
      </c>
    </row>
    <row r="459" spans="3:18" x14ac:dyDescent="0.25">
      <c r="C459" s="1129"/>
      <c r="D459" s="345" t="s">
        <v>298</v>
      </c>
      <c r="E459" s="346">
        <v>894</v>
      </c>
      <c r="F459" s="347">
        <v>918</v>
      </c>
      <c r="G459" s="348">
        <v>917</v>
      </c>
      <c r="H459" s="349">
        <v>35</v>
      </c>
      <c r="I459" s="346">
        <v>952</v>
      </c>
      <c r="J459" s="347">
        <v>35</v>
      </c>
      <c r="K459" s="348">
        <v>975</v>
      </c>
      <c r="L459" s="349">
        <v>36</v>
      </c>
      <c r="M459" s="346">
        <v>988</v>
      </c>
      <c r="N459" s="347">
        <v>38</v>
      </c>
      <c r="O459" s="348">
        <v>1004</v>
      </c>
      <c r="P459" s="347">
        <v>38</v>
      </c>
      <c r="Q459" s="348">
        <v>1000</v>
      </c>
      <c r="R459" s="347">
        <v>37</v>
      </c>
    </row>
    <row r="460" spans="3:18" x14ac:dyDescent="0.25">
      <c r="C460" s="1129"/>
      <c r="D460" s="340" t="s">
        <v>299</v>
      </c>
      <c r="E460" s="341">
        <v>588</v>
      </c>
      <c r="F460" s="342">
        <v>31</v>
      </c>
      <c r="G460" s="343">
        <v>603</v>
      </c>
      <c r="H460" s="344">
        <v>5</v>
      </c>
      <c r="I460" s="341">
        <v>622</v>
      </c>
      <c r="J460" s="342">
        <v>5</v>
      </c>
      <c r="K460" s="343">
        <v>637</v>
      </c>
      <c r="L460" s="344">
        <v>5</v>
      </c>
      <c r="M460" s="341">
        <v>659</v>
      </c>
      <c r="N460" s="342">
        <v>5</v>
      </c>
      <c r="O460" s="343">
        <v>666</v>
      </c>
      <c r="P460" s="342">
        <v>5</v>
      </c>
      <c r="Q460" s="343">
        <v>690</v>
      </c>
      <c r="R460" s="342">
        <v>5</v>
      </c>
    </row>
    <row r="461" spans="3:18" x14ac:dyDescent="0.25">
      <c r="C461" s="1129"/>
      <c r="D461" s="345" t="s">
        <v>300</v>
      </c>
      <c r="E461" s="346">
        <v>293</v>
      </c>
      <c r="F461" s="347">
        <v>5</v>
      </c>
      <c r="G461" s="348">
        <v>306</v>
      </c>
      <c r="H461" s="349">
        <v>5</v>
      </c>
      <c r="I461" s="346">
        <v>315</v>
      </c>
      <c r="J461" s="347">
        <v>5</v>
      </c>
      <c r="K461" s="348">
        <v>327</v>
      </c>
      <c r="L461" s="349">
        <v>5</v>
      </c>
      <c r="M461" s="346">
        <v>342</v>
      </c>
      <c r="N461" s="347">
        <v>5</v>
      </c>
      <c r="O461" s="348">
        <v>349</v>
      </c>
      <c r="P461" s="347">
        <v>6</v>
      </c>
      <c r="Q461" s="348">
        <v>348</v>
      </c>
      <c r="R461" s="347">
        <v>7</v>
      </c>
    </row>
    <row r="462" spans="3:18" x14ac:dyDescent="0.25">
      <c r="C462" s="1129"/>
      <c r="D462" s="340" t="s">
        <v>301</v>
      </c>
      <c r="E462" s="341">
        <v>487</v>
      </c>
      <c r="F462" s="342">
        <v>5</v>
      </c>
      <c r="G462" s="343">
        <v>516</v>
      </c>
      <c r="H462" s="344">
        <v>425</v>
      </c>
      <c r="I462" s="341">
        <v>549</v>
      </c>
      <c r="J462" s="342">
        <v>467</v>
      </c>
      <c r="K462" s="343">
        <v>579</v>
      </c>
      <c r="L462" s="344">
        <v>503</v>
      </c>
      <c r="M462" s="341">
        <v>620</v>
      </c>
      <c r="N462" s="342">
        <v>536</v>
      </c>
      <c r="O462" s="343">
        <v>651</v>
      </c>
      <c r="P462" s="342">
        <v>585</v>
      </c>
      <c r="Q462" s="343">
        <v>646</v>
      </c>
      <c r="R462" s="342">
        <v>614</v>
      </c>
    </row>
    <row r="463" spans="3:18" x14ac:dyDescent="0.25">
      <c r="C463" s="1129"/>
      <c r="D463" s="345" t="s">
        <v>302</v>
      </c>
      <c r="E463" s="346">
        <v>474</v>
      </c>
      <c r="F463" s="347">
        <v>363</v>
      </c>
      <c r="G463" s="348">
        <v>503</v>
      </c>
      <c r="H463" s="349">
        <v>11</v>
      </c>
      <c r="I463" s="346">
        <v>512</v>
      </c>
      <c r="J463" s="347">
        <v>11</v>
      </c>
      <c r="K463" s="348">
        <v>525</v>
      </c>
      <c r="L463" s="349">
        <v>11</v>
      </c>
      <c r="M463" s="346">
        <v>538</v>
      </c>
      <c r="N463" s="347">
        <v>11</v>
      </c>
      <c r="O463" s="348">
        <v>550</v>
      </c>
      <c r="P463" s="347">
        <v>13</v>
      </c>
      <c r="Q463" s="348">
        <v>560</v>
      </c>
      <c r="R463" s="347">
        <v>11</v>
      </c>
    </row>
    <row r="464" spans="3:18" x14ac:dyDescent="0.25">
      <c r="C464" s="1129"/>
      <c r="D464" s="340" t="s">
        <v>303</v>
      </c>
      <c r="E464" s="341">
        <v>266</v>
      </c>
      <c r="F464" s="342">
        <v>11</v>
      </c>
      <c r="G464" s="343">
        <v>279</v>
      </c>
      <c r="H464" s="344">
        <v>1</v>
      </c>
      <c r="I464" s="341">
        <v>287</v>
      </c>
      <c r="J464" s="342">
        <v>2</v>
      </c>
      <c r="K464" s="343">
        <v>295</v>
      </c>
      <c r="L464" s="344">
        <v>3</v>
      </c>
      <c r="M464" s="341">
        <v>304</v>
      </c>
      <c r="N464" s="342">
        <v>4</v>
      </c>
      <c r="O464" s="343">
        <v>319</v>
      </c>
      <c r="P464" s="342">
        <v>4</v>
      </c>
      <c r="Q464" s="343">
        <v>316</v>
      </c>
      <c r="R464" s="342">
        <v>4</v>
      </c>
    </row>
    <row r="465" spans="2:18" x14ac:dyDescent="0.25">
      <c r="C465" s="1129"/>
      <c r="D465" s="345" t="s">
        <v>304</v>
      </c>
      <c r="E465" s="350">
        <v>126</v>
      </c>
      <c r="F465" s="351">
        <v>1</v>
      </c>
      <c r="G465" s="352">
        <v>134</v>
      </c>
      <c r="H465" s="353">
        <v>1</v>
      </c>
      <c r="I465" s="350">
        <v>138</v>
      </c>
      <c r="J465" s="351">
        <v>1</v>
      </c>
      <c r="K465" s="352">
        <v>144</v>
      </c>
      <c r="L465" s="353">
        <v>1</v>
      </c>
      <c r="M465" s="350">
        <v>150</v>
      </c>
      <c r="N465" s="351">
        <v>1</v>
      </c>
      <c r="O465" s="352">
        <v>154</v>
      </c>
      <c r="P465" s="351">
        <v>1</v>
      </c>
      <c r="Q465" s="352">
        <v>156</v>
      </c>
      <c r="R465" s="351">
        <v>1</v>
      </c>
    </row>
    <row r="466" spans="2:18" ht="15.75" thickBot="1" x14ac:dyDescent="0.3">
      <c r="C466" s="1129"/>
      <c r="D466" s="354" t="s">
        <v>10</v>
      </c>
      <c r="E466" s="355">
        <f t="shared" ref="E466:P466" si="34">SUM(E457:E465)</f>
        <v>5771</v>
      </c>
      <c r="F466" s="356">
        <v>1</v>
      </c>
      <c r="G466" s="357">
        <f t="shared" si="34"/>
        <v>6401</v>
      </c>
      <c r="H466" s="358">
        <f t="shared" si="34"/>
        <v>1668</v>
      </c>
      <c r="I466" s="355">
        <f t="shared" si="34"/>
        <v>7074</v>
      </c>
      <c r="J466" s="356">
        <f t="shared" si="34"/>
        <v>2034</v>
      </c>
      <c r="K466" s="357">
        <f t="shared" si="34"/>
        <v>7895</v>
      </c>
      <c r="L466" s="358">
        <f t="shared" si="34"/>
        <v>2410</v>
      </c>
      <c r="M466" s="355">
        <f t="shared" si="34"/>
        <v>8806</v>
      </c>
      <c r="N466" s="356">
        <f t="shared" si="34"/>
        <v>2886</v>
      </c>
      <c r="O466" s="357">
        <f t="shared" si="34"/>
        <v>9613</v>
      </c>
      <c r="P466" s="356">
        <f t="shared" si="34"/>
        <v>3611</v>
      </c>
      <c r="Q466" s="357">
        <f>SUM(Q457:Q465)</f>
        <v>9988</v>
      </c>
      <c r="R466" s="356">
        <f>SUM(R457:R465)</f>
        <v>4000</v>
      </c>
    </row>
    <row r="467" spans="2:18" ht="30.75" thickBot="1" x14ac:dyDescent="0.3">
      <c r="B467" s="910" t="s">
        <v>40</v>
      </c>
      <c r="C467" s="1130"/>
      <c r="D467" s="359" t="s">
        <v>305</v>
      </c>
      <c r="E467" s="1137">
        <f>E466+F466</f>
        <v>5772</v>
      </c>
      <c r="F467" s="1138"/>
      <c r="G467" s="1137">
        <f>G466+H466</f>
        <v>8069</v>
      </c>
      <c r="H467" s="1138"/>
      <c r="I467" s="1137">
        <f>I466+J466</f>
        <v>9108</v>
      </c>
      <c r="J467" s="1138"/>
      <c r="K467" s="1137">
        <f>K466+L466</f>
        <v>10305</v>
      </c>
      <c r="L467" s="1138"/>
      <c r="M467" s="1137">
        <f>M466+N466</f>
        <v>11692</v>
      </c>
      <c r="N467" s="1138"/>
      <c r="O467" s="1137">
        <f>O466+P466</f>
        <v>13224</v>
      </c>
      <c r="P467" s="1138"/>
      <c r="Q467" s="1137">
        <f>Q466+R466</f>
        <v>13988</v>
      </c>
      <c r="R467" s="1138"/>
    </row>
    <row r="468" spans="2:18" ht="15.75" thickBot="1" x14ac:dyDescent="0.3">
      <c r="B468" s="910" t="s">
        <v>42</v>
      </c>
      <c r="C468" s="1127" t="s">
        <v>340</v>
      </c>
      <c r="D468" s="1131" t="str">
        <f>D455</f>
        <v>CATEG.</v>
      </c>
      <c r="E468" s="1133">
        <v>2004</v>
      </c>
      <c r="F468" s="1134"/>
      <c r="G468" s="1135">
        <v>2005</v>
      </c>
      <c r="H468" s="1136"/>
      <c r="I468" s="1133">
        <v>2006</v>
      </c>
      <c r="J468" s="1134"/>
      <c r="K468" s="1135">
        <v>2007</v>
      </c>
      <c r="L468" s="1136"/>
      <c r="M468" s="1133">
        <v>2008</v>
      </c>
      <c r="N468" s="1134"/>
      <c r="O468" s="1133">
        <v>2009</v>
      </c>
      <c r="P468" s="1134"/>
      <c r="Q468" s="1133">
        <v>2010</v>
      </c>
      <c r="R468" s="1134"/>
    </row>
    <row r="469" spans="2:18" ht="15.75" thickBot="1" x14ac:dyDescent="0.3">
      <c r="B469" s="911" t="s">
        <v>103</v>
      </c>
      <c r="C469" s="1128"/>
      <c r="D469" s="1132"/>
      <c r="E469" s="329" t="s">
        <v>294</v>
      </c>
      <c r="F469" s="330" t="s">
        <v>295</v>
      </c>
      <c r="G469" s="331" t="s">
        <v>294</v>
      </c>
      <c r="H469" s="332" t="s">
        <v>295</v>
      </c>
      <c r="I469" s="329" t="s">
        <v>294</v>
      </c>
      <c r="J469" s="330" t="s">
        <v>295</v>
      </c>
      <c r="K469" s="331" t="s">
        <v>294</v>
      </c>
      <c r="L469" s="330" t="s">
        <v>295</v>
      </c>
      <c r="M469" s="333" t="s">
        <v>294</v>
      </c>
      <c r="N469" s="334" t="s">
        <v>295</v>
      </c>
      <c r="O469" s="333" t="s">
        <v>294</v>
      </c>
      <c r="P469" s="334" t="s">
        <v>295</v>
      </c>
      <c r="Q469" s="333" t="s">
        <v>294</v>
      </c>
      <c r="R469" s="334" t="s">
        <v>295</v>
      </c>
    </row>
    <row r="470" spans="2:18" x14ac:dyDescent="0.25">
      <c r="C470" s="1129"/>
      <c r="D470" s="335" t="s">
        <v>296</v>
      </c>
      <c r="E470" s="336">
        <v>0</v>
      </c>
      <c r="F470" s="337">
        <v>0</v>
      </c>
      <c r="G470" s="338">
        <v>0</v>
      </c>
      <c r="H470" s="339">
        <v>0</v>
      </c>
      <c r="I470" s="336">
        <v>0</v>
      </c>
      <c r="J470" s="337">
        <v>0</v>
      </c>
      <c r="K470" s="338">
        <v>0</v>
      </c>
      <c r="L470" s="339">
        <v>0</v>
      </c>
      <c r="M470" s="336">
        <v>0</v>
      </c>
      <c r="N470" s="337">
        <v>0</v>
      </c>
      <c r="O470" s="338">
        <v>0</v>
      </c>
      <c r="P470" s="337">
        <v>0</v>
      </c>
      <c r="Q470" s="338">
        <v>0</v>
      </c>
      <c r="R470" s="337">
        <v>0</v>
      </c>
    </row>
    <row r="471" spans="2:18" x14ac:dyDescent="0.25">
      <c r="C471" s="1129"/>
      <c r="D471" s="340" t="s">
        <v>297</v>
      </c>
      <c r="E471" s="341">
        <v>12</v>
      </c>
      <c r="F471" s="342">
        <v>3</v>
      </c>
      <c r="G471" s="343">
        <v>13</v>
      </c>
      <c r="H471" s="344">
        <v>3</v>
      </c>
      <c r="I471" s="341">
        <v>13</v>
      </c>
      <c r="J471" s="342">
        <v>3</v>
      </c>
      <c r="K471" s="343">
        <v>13</v>
      </c>
      <c r="L471" s="344">
        <v>3</v>
      </c>
      <c r="M471" s="341">
        <v>13</v>
      </c>
      <c r="N471" s="342">
        <v>3</v>
      </c>
      <c r="O471" s="343">
        <v>13</v>
      </c>
      <c r="P471" s="342">
        <v>3</v>
      </c>
      <c r="Q471" s="343">
        <v>13</v>
      </c>
      <c r="R471" s="342">
        <v>2</v>
      </c>
    </row>
    <row r="472" spans="2:18" x14ac:dyDescent="0.25">
      <c r="C472" s="1129"/>
      <c r="D472" s="345" t="s">
        <v>298</v>
      </c>
      <c r="E472" s="346">
        <v>4</v>
      </c>
      <c r="F472" s="347">
        <v>0</v>
      </c>
      <c r="G472" s="348">
        <v>5</v>
      </c>
      <c r="H472" s="349">
        <v>0</v>
      </c>
      <c r="I472" s="346">
        <v>5</v>
      </c>
      <c r="J472" s="347">
        <v>0</v>
      </c>
      <c r="K472" s="348">
        <v>5</v>
      </c>
      <c r="L472" s="349">
        <v>0</v>
      </c>
      <c r="M472" s="346">
        <v>5</v>
      </c>
      <c r="N472" s="347">
        <v>0</v>
      </c>
      <c r="O472" s="348">
        <v>5</v>
      </c>
      <c r="P472" s="347">
        <v>0</v>
      </c>
      <c r="Q472" s="348">
        <v>4</v>
      </c>
      <c r="R472" s="347">
        <v>0</v>
      </c>
    </row>
    <row r="473" spans="2:18" x14ac:dyDescent="0.25">
      <c r="C473" s="1129"/>
      <c r="D473" s="340" t="s">
        <v>299</v>
      </c>
      <c r="E473" s="341">
        <v>1</v>
      </c>
      <c r="F473" s="342">
        <v>0</v>
      </c>
      <c r="G473" s="343">
        <v>1</v>
      </c>
      <c r="H473" s="344">
        <v>0</v>
      </c>
      <c r="I473" s="341">
        <v>1</v>
      </c>
      <c r="J473" s="342">
        <v>0</v>
      </c>
      <c r="K473" s="343">
        <v>1</v>
      </c>
      <c r="L473" s="344">
        <v>0</v>
      </c>
      <c r="M473" s="341">
        <v>1</v>
      </c>
      <c r="N473" s="342">
        <v>0</v>
      </c>
      <c r="O473" s="343">
        <v>1</v>
      </c>
      <c r="P473" s="342">
        <v>0</v>
      </c>
      <c r="Q473" s="343">
        <v>0</v>
      </c>
      <c r="R473" s="342">
        <v>0</v>
      </c>
    </row>
    <row r="474" spans="2:18" x14ac:dyDescent="0.25">
      <c r="C474" s="1129"/>
      <c r="D474" s="345" t="s">
        <v>300</v>
      </c>
      <c r="E474" s="346">
        <v>0</v>
      </c>
      <c r="F474" s="347">
        <v>0</v>
      </c>
      <c r="G474" s="348">
        <v>0</v>
      </c>
      <c r="H474" s="349">
        <v>0</v>
      </c>
      <c r="I474" s="346">
        <v>0</v>
      </c>
      <c r="J474" s="347">
        <v>0</v>
      </c>
      <c r="K474" s="348">
        <v>0</v>
      </c>
      <c r="L474" s="349">
        <v>0</v>
      </c>
      <c r="M474" s="346">
        <v>0</v>
      </c>
      <c r="N474" s="347">
        <v>0</v>
      </c>
      <c r="O474" s="348">
        <v>0</v>
      </c>
      <c r="P474" s="347">
        <v>0</v>
      </c>
      <c r="Q474" s="348">
        <v>0</v>
      </c>
      <c r="R474" s="347">
        <v>0</v>
      </c>
    </row>
    <row r="475" spans="2:18" x14ac:dyDescent="0.25">
      <c r="C475" s="1129"/>
      <c r="D475" s="340" t="s">
        <v>301</v>
      </c>
      <c r="E475" s="341">
        <v>4</v>
      </c>
      <c r="F475" s="342">
        <v>0</v>
      </c>
      <c r="G475" s="343">
        <v>5</v>
      </c>
      <c r="H475" s="344">
        <v>1</v>
      </c>
      <c r="I475" s="341">
        <v>5</v>
      </c>
      <c r="J475" s="342">
        <v>1</v>
      </c>
      <c r="K475" s="343">
        <v>5</v>
      </c>
      <c r="L475" s="344">
        <v>1</v>
      </c>
      <c r="M475" s="341">
        <v>5</v>
      </c>
      <c r="N475" s="342">
        <v>1</v>
      </c>
      <c r="O475" s="343">
        <v>5</v>
      </c>
      <c r="P475" s="342">
        <v>1</v>
      </c>
      <c r="Q475" s="343">
        <v>4</v>
      </c>
      <c r="R475" s="342">
        <v>1</v>
      </c>
    </row>
    <row r="476" spans="2:18" x14ac:dyDescent="0.25">
      <c r="C476" s="1129"/>
      <c r="D476" s="345" t="s">
        <v>302</v>
      </c>
      <c r="E476" s="346">
        <v>2</v>
      </c>
      <c r="F476" s="347">
        <v>0</v>
      </c>
      <c r="G476" s="348">
        <v>2</v>
      </c>
      <c r="H476" s="349">
        <v>0</v>
      </c>
      <c r="I476" s="346">
        <v>2</v>
      </c>
      <c r="J476" s="347">
        <v>0</v>
      </c>
      <c r="K476" s="348">
        <v>2</v>
      </c>
      <c r="L476" s="349">
        <v>0</v>
      </c>
      <c r="M476" s="346">
        <v>2</v>
      </c>
      <c r="N476" s="347">
        <v>0</v>
      </c>
      <c r="O476" s="348">
        <v>2</v>
      </c>
      <c r="P476" s="347">
        <v>0</v>
      </c>
      <c r="Q476" s="348">
        <v>2</v>
      </c>
      <c r="R476" s="347">
        <v>0</v>
      </c>
    </row>
    <row r="477" spans="2:18" x14ac:dyDescent="0.25">
      <c r="C477" s="1129"/>
      <c r="D477" s="340" t="s">
        <v>303</v>
      </c>
      <c r="E477" s="341">
        <v>2</v>
      </c>
      <c r="F477" s="342">
        <v>0</v>
      </c>
      <c r="G477" s="343">
        <v>2</v>
      </c>
      <c r="H477" s="344">
        <v>0</v>
      </c>
      <c r="I477" s="341">
        <v>2</v>
      </c>
      <c r="J477" s="342">
        <v>0</v>
      </c>
      <c r="K477" s="343">
        <v>2</v>
      </c>
      <c r="L477" s="344">
        <v>0</v>
      </c>
      <c r="M477" s="341">
        <v>2</v>
      </c>
      <c r="N477" s="342">
        <v>0</v>
      </c>
      <c r="O477" s="343">
        <v>2</v>
      </c>
      <c r="P477" s="342">
        <v>0</v>
      </c>
      <c r="Q477" s="343">
        <v>2</v>
      </c>
      <c r="R477" s="342">
        <v>0</v>
      </c>
    </row>
    <row r="478" spans="2:18" x14ac:dyDescent="0.25">
      <c r="C478" s="1129"/>
      <c r="D478" s="345" t="s">
        <v>304</v>
      </c>
      <c r="E478" s="350">
        <v>0</v>
      </c>
      <c r="F478" s="351">
        <v>0</v>
      </c>
      <c r="G478" s="352">
        <v>0</v>
      </c>
      <c r="H478" s="353">
        <v>0</v>
      </c>
      <c r="I478" s="350">
        <v>0</v>
      </c>
      <c r="J478" s="351">
        <v>0</v>
      </c>
      <c r="K478" s="352">
        <v>0</v>
      </c>
      <c r="L478" s="353">
        <v>0</v>
      </c>
      <c r="M478" s="350">
        <v>0</v>
      </c>
      <c r="N478" s="351">
        <v>0</v>
      </c>
      <c r="O478" s="352">
        <v>0</v>
      </c>
      <c r="P478" s="351">
        <v>0</v>
      </c>
      <c r="Q478" s="352">
        <v>0</v>
      </c>
      <c r="R478" s="351">
        <v>0</v>
      </c>
    </row>
    <row r="479" spans="2:18" ht="15.75" thickBot="1" x14ac:dyDescent="0.3">
      <c r="C479" s="1129"/>
      <c r="D479" s="354" t="s">
        <v>10</v>
      </c>
      <c r="E479" s="355">
        <f t="shared" ref="E479:P479" si="35">SUM(E470:E478)</f>
        <v>25</v>
      </c>
      <c r="F479" s="356">
        <f t="shared" si="35"/>
        <v>3</v>
      </c>
      <c r="G479" s="357">
        <f t="shared" si="35"/>
        <v>28</v>
      </c>
      <c r="H479" s="358">
        <f t="shared" si="35"/>
        <v>4</v>
      </c>
      <c r="I479" s="355">
        <f t="shared" si="35"/>
        <v>28</v>
      </c>
      <c r="J479" s="356">
        <f t="shared" si="35"/>
        <v>4</v>
      </c>
      <c r="K479" s="357">
        <f t="shared" si="35"/>
        <v>28</v>
      </c>
      <c r="L479" s="358">
        <f t="shared" si="35"/>
        <v>4</v>
      </c>
      <c r="M479" s="355">
        <f t="shared" si="35"/>
        <v>28</v>
      </c>
      <c r="N479" s="356">
        <f t="shared" si="35"/>
        <v>4</v>
      </c>
      <c r="O479" s="357">
        <f t="shared" si="35"/>
        <v>28</v>
      </c>
      <c r="P479" s="356">
        <f t="shared" si="35"/>
        <v>4</v>
      </c>
      <c r="Q479" s="357">
        <f>SUM(Q470:Q478)</f>
        <v>25</v>
      </c>
      <c r="R479" s="356">
        <f>SUM(R470:R478)</f>
        <v>3</v>
      </c>
    </row>
    <row r="480" spans="2:18" ht="30.75" thickBot="1" x14ac:dyDescent="0.3">
      <c r="C480" s="1130"/>
      <c r="D480" s="359" t="s">
        <v>305</v>
      </c>
      <c r="E480" s="1137">
        <f>E479+F479</f>
        <v>28</v>
      </c>
      <c r="F480" s="1138"/>
      <c r="G480" s="1137">
        <f>G479+H479</f>
        <v>32</v>
      </c>
      <c r="H480" s="1138"/>
      <c r="I480" s="1137">
        <f>I479+J479</f>
        <v>32</v>
      </c>
      <c r="J480" s="1138"/>
      <c r="K480" s="1137">
        <f>K479+L479</f>
        <v>32</v>
      </c>
      <c r="L480" s="1138"/>
      <c r="M480" s="1137">
        <f>M479+N479</f>
        <v>32</v>
      </c>
      <c r="N480" s="1138"/>
      <c r="O480" s="1137">
        <f>O479+P479</f>
        <v>32</v>
      </c>
      <c r="P480" s="1138"/>
      <c r="Q480" s="1137">
        <f>Q479+R479</f>
        <v>28</v>
      </c>
      <c r="R480" s="1138"/>
    </row>
    <row r="481" spans="3:18" ht="15.75" thickBot="1" x14ac:dyDescent="0.3">
      <c r="C481" s="1127" t="s">
        <v>341</v>
      </c>
      <c r="D481" s="1131" t="str">
        <f>D468</f>
        <v>CATEG.</v>
      </c>
      <c r="E481" s="1133">
        <v>2004</v>
      </c>
      <c r="F481" s="1134"/>
      <c r="G481" s="1135">
        <v>2005</v>
      </c>
      <c r="H481" s="1136"/>
      <c r="I481" s="1133">
        <v>2006</v>
      </c>
      <c r="J481" s="1134"/>
      <c r="K481" s="1135">
        <v>2007</v>
      </c>
      <c r="L481" s="1136"/>
      <c r="M481" s="1133">
        <v>2008</v>
      </c>
      <c r="N481" s="1134"/>
      <c r="O481" s="1133">
        <v>2009</v>
      </c>
      <c r="P481" s="1134"/>
      <c r="Q481" s="1133">
        <v>2010</v>
      </c>
      <c r="R481" s="1134"/>
    </row>
    <row r="482" spans="3:18" ht="15.75" thickBot="1" x14ac:dyDescent="0.3">
      <c r="C482" s="1128"/>
      <c r="D482" s="1132"/>
      <c r="E482" s="329" t="s">
        <v>294</v>
      </c>
      <c r="F482" s="330" t="s">
        <v>295</v>
      </c>
      <c r="G482" s="331" t="s">
        <v>294</v>
      </c>
      <c r="H482" s="332" t="s">
        <v>295</v>
      </c>
      <c r="I482" s="329" t="s">
        <v>294</v>
      </c>
      <c r="J482" s="330" t="s">
        <v>295</v>
      </c>
      <c r="K482" s="331" t="s">
        <v>294</v>
      </c>
      <c r="L482" s="330" t="s">
        <v>295</v>
      </c>
      <c r="M482" s="333" t="s">
        <v>294</v>
      </c>
      <c r="N482" s="334" t="s">
        <v>295</v>
      </c>
      <c r="O482" s="333" t="s">
        <v>294</v>
      </c>
      <c r="P482" s="334" t="s">
        <v>295</v>
      </c>
      <c r="Q482" s="333" t="s">
        <v>294</v>
      </c>
      <c r="R482" s="334" t="s">
        <v>295</v>
      </c>
    </row>
    <row r="483" spans="3:18" x14ac:dyDescent="0.25">
      <c r="C483" s="1129"/>
      <c r="D483" s="335" t="s">
        <v>296</v>
      </c>
      <c r="E483" s="336">
        <v>1097</v>
      </c>
      <c r="F483" s="337">
        <v>242</v>
      </c>
      <c r="G483" s="338">
        <v>1384</v>
      </c>
      <c r="H483" s="339">
        <v>322</v>
      </c>
      <c r="I483" s="336">
        <v>1740</v>
      </c>
      <c r="J483" s="337">
        <v>481</v>
      </c>
      <c r="K483" s="338">
        <v>2211</v>
      </c>
      <c r="L483" s="339">
        <v>698</v>
      </c>
      <c r="M483" s="336">
        <v>2737</v>
      </c>
      <c r="N483" s="337">
        <v>961</v>
      </c>
      <c r="O483" s="338">
        <v>3663</v>
      </c>
      <c r="P483" s="337">
        <v>1525</v>
      </c>
      <c r="Q483" s="338">
        <v>4302</v>
      </c>
      <c r="R483" s="337">
        <v>2008</v>
      </c>
    </row>
    <row r="484" spans="3:18" x14ac:dyDescent="0.25">
      <c r="C484" s="1129"/>
      <c r="D484" s="340" t="s">
        <v>297</v>
      </c>
      <c r="E484" s="341">
        <v>19052</v>
      </c>
      <c r="F484" s="342">
        <v>4176</v>
      </c>
      <c r="G484" s="343">
        <v>21649</v>
      </c>
      <c r="H484" s="344">
        <v>4875</v>
      </c>
      <c r="I484" s="341">
        <v>25151</v>
      </c>
      <c r="J484" s="342">
        <v>5983</v>
      </c>
      <c r="K484" s="343">
        <v>29773</v>
      </c>
      <c r="L484" s="344">
        <v>7520</v>
      </c>
      <c r="M484" s="341">
        <v>35458</v>
      </c>
      <c r="N484" s="342">
        <v>9666</v>
      </c>
      <c r="O484" s="343">
        <v>41802</v>
      </c>
      <c r="P484" s="342">
        <v>12579</v>
      </c>
      <c r="Q484" s="343">
        <v>47933</v>
      </c>
      <c r="R484" s="342">
        <v>15193</v>
      </c>
    </row>
    <row r="485" spans="3:18" x14ac:dyDescent="0.25">
      <c r="C485" s="1129"/>
      <c r="D485" s="345" t="s">
        <v>298</v>
      </c>
      <c r="E485" s="346">
        <v>4212</v>
      </c>
      <c r="F485" s="347">
        <v>138</v>
      </c>
      <c r="G485" s="348">
        <v>4453</v>
      </c>
      <c r="H485" s="349">
        <v>142</v>
      </c>
      <c r="I485" s="346">
        <v>4626</v>
      </c>
      <c r="J485" s="347">
        <v>145</v>
      </c>
      <c r="K485" s="348">
        <v>4808</v>
      </c>
      <c r="L485" s="349">
        <v>152</v>
      </c>
      <c r="M485" s="346">
        <v>4972</v>
      </c>
      <c r="N485" s="347">
        <v>158</v>
      </c>
      <c r="O485" s="348">
        <v>5141</v>
      </c>
      <c r="P485" s="347">
        <v>164</v>
      </c>
      <c r="Q485" s="348">
        <v>5363</v>
      </c>
      <c r="R485" s="347">
        <v>167</v>
      </c>
    </row>
    <row r="486" spans="3:18" x14ac:dyDescent="0.25">
      <c r="C486" s="1129"/>
      <c r="D486" s="340" t="s">
        <v>299</v>
      </c>
      <c r="E486" s="341">
        <v>3818</v>
      </c>
      <c r="F486" s="342">
        <v>73</v>
      </c>
      <c r="G486" s="343">
        <v>4010</v>
      </c>
      <c r="H486" s="344">
        <v>76</v>
      </c>
      <c r="I486" s="341">
        <v>4170</v>
      </c>
      <c r="J486" s="342">
        <v>80</v>
      </c>
      <c r="K486" s="343">
        <v>4326</v>
      </c>
      <c r="L486" s="344">
        <v>84</v>
      </c>
      <c r="M486" s="341">
        <v>4513</v>
      </c>
      <c r="N486" s="342">
        <v>88</v>
      </c>
      <c r="O486" s="343">
        <v>4746</v>
      </c>
      <c r="P486" s="342">
        <v>92</v>
      </c>
      <c r="Q486" s="343">
        <v>5138</v>
      </c>
      <c r="R486" s="342">
        <v>99</v>
      </c>
    </row>
    <row r="487" spans="3:18" x14ac:dyDescent="0.25">
      <c r="C487" s="1129"/>
      <c r="D487" s="345" t="s">
        <v>300</v>
      </c>
      <c r="E487" s="346">
        <v>2364</v>
      </c>
      <c r="F487" s="347">
        <v>23</v>
      </c>
      <c r="G487" s="348">
        <v>2466</v>
      </c>
      <c r="H487" s="349">
        <v>24</v>
      </c>
      <c r="I487" s="346">
        <v>2573</v>
      </c>
      <c r="J487" s="347">
        <v>24</v>
      </c>
      <c r="K487" s="348">
        <v>2662</v>
      </c>
      <c r="L487" s="349">
        <v>26</v>
      </c>
      <c r="M487" s="346">
        <v>2770</v>
      </c>
      <c r="N487" s="347">
        <v>26</v>
      </c>
      <c r="O487" s="348">
        <v>2864</v>
      </c>
      <c r="P487" s="347">
        <v>26</v>
      </c>
      <c r="Q487" s="348">
        <v>3024</v>
      </c>
      <c r="R487" s="347">
        <v>26</v>
      </c>
    </row>
    <row r="488" spans="3:18" x14ac:dyDescent="0.25">
      <c r="C488" s="1129"/>
      <c r="D488" s="340" t="s">
        <v>301</v>
      </c>
      <c r="E488" s="341">
        <v>14188</v>
      </c>
      <c r="F488" s="342">
        <v>14124</v>
      </c>
      <c r="G488" s="343">
        <v>15597</v>
      </c>
      <c r="H488" s="344">
        <v>15785</v>
      </c>
      <c r="I488" s="341">
        <v>17076</v>
      </c>
      <c r="J488" s="342">
        <v>17689</v>
      </c>
      <c r="K488" s="343">
        <v>18470</v>
      </c>
      <c r="L488" s="344">
        <v>19503</v>
      </c>
      <c r="M488" s="341">
        <v>19943</v>
      </c>
      <c r="N488" s="342">
        <v>21504</v>
      </c>
      <c r="O488" s="343">
        <v>21587</v>
      </c>
      <c r="P488" s="342">
        <v>23820</v>
      </c>
      <c r="Q488" s="343">
        <v>22922</v>
      </c>
      <c r="R488" s="342">
        <v>25985</v>
      </c>
    </row>
    <row r="489" spans="3:18" x14ac:dyDescent="0.25">
      <c r="C489" s="1129"/>
      <c r="D489" s="345" t="s">
        <v>302</v>
      </c>
      <c r="E489" s="346">
        <v>2963</v>
      </c>
      <c r="F489" s="347">
        <v>133</v>
      </c>
      <c r="G489" s="348">
        <v>3160</v>
      </c>
      <c r="H489" s="349">
        <v>141</v>
      </c>
      <c r="I489" s="346">
        <v>3285</v>
      </c>
      <c r="J489" s="347">
        <v>147</v>
      </c>
      <c r="K489" s="348">
        <v>3429</v>
      </c>
      <c r="L489" s="349">
        <v>156</v>
      </c>
      <c r="M489" s="346">
        <v>3584</v>
      </c>
      <c r="N489" s="347">
        <v>165</v>
      </c>
      <c r="O489" s="348">
        <v>3688</v>
      </c>
      <c r="P489" s="347">
        <v>173</v>
      </c>
      <c r="Q489" s="348">
        <v>3810</v>
      </c>
      <c r="R489" s="347">
        <v>182</v>
      </c>
    </row>
    <row r="490" spans="3:18" x14ac:dyDescent="0.25">
      <c r="C490" s="1129"/>
      <c r="D490" s="340" t="s">
        <v>303</v>
      </c>
      <c r="E490" s="341">
        <v>2995</v>
      </c>
      <c r="F490" s="342">
        <v>65</v>
      </c>
      <c r="G490" s="343">
        <v>3152</v>
      </c>
      <c r="H490" s="344">
        <v>67</v>
      </c>
      <c r="I490" s="341">
        <v>3270</v>
      </c>
      <c r="J490" s="342">
        <v>69</v>
      </c>
      <c r="K490" s="343">
        <v>3371</v>
      </c>
      <c r="L490" s="344">
        <v>72</v>
      </c>
      <c r="M490" s="341">
        <v>3503</v>
      </c>
      <c r="N490" s="342">
        <v>76</v>
      </c>
      <c r="O490" s="343">
        <v>3683</v>
      </c>
      <c r="P490" s="342">
        <v>82</v>
      </c>
      <c r="Q490" s="343">
        <v>3899</v>
      </c>
      <c r="R490" s="342">
        <v>85</v>
      </c>
    </row>
    <row r="491" spans="3:18" x14ac:dyDescent="0.25">
      <c r="C491" s="1129"/>
      <c r="D491" s="345" t="s">
        <v>304</v>
      </c>
      <c r="E491" s="350">
        <v>2138</v>
      </c>
      <c r="F491" s="351">
        <v>15</v>
      </c>
      <c r="G491" s="352">
        <v>2221</v>
      </c>
      <c r="H491" s="353">
        <v>16</v>
      </c>
      <c r="I491" s="350">
        <v>2294</v>
      </c>
      <c r="J491" s="351">
        <v>17</v>
      </c>
      <c r="K491" s="352">
        <v>2363</v>
      </c>
      <c r="L491" s="353">
        <v>17</v>
      </c>
      <c r="M491" s="350">
        <v>2449</v>
      </c>
      <c r="N491" s="351">
        <v>17</v>
      </c>
      <c r="O491" s="352">
        <v>2503</v>
      </c>
      <c r="P491" s="351">
        <v>18</v>
      </c>
      <c r="Q491" s="352">
        <v>2604</v>
      </c>
      <c r="R491" s="351">
        <v>19</v>
      </c>
    </row>
    <row r="492" spans="3:18" ht="15.75" thickBot="1" x14ac:dyDescent="0.3">
      <c r="C492" s="1129"/>
      <c r="D492" s="354" t="s">
        <v>10</v>
      </c>
      <c r="E492" s="355">
        <f t="shared" ref="E492:P492" si="36">SUM(E483:E491)</f>
        <v>52827</v>
      </c>
      <c r="F492" s="356">
        <f t="shared" si="36"/>
        <v>18989</v>
      </c>
      <c r="G492" s="357">
        <f t="shared" si="36"/>
        <v>58092</v>
      </c>
      <c r="H492" s="358">
        <f t="shared" si="36"/>
        <v>21448</v>
      </c>
      <c r="I492" s="355">
        <f t="shared" si="36"/>
        <v>64185</v>
      </c>
      <c r="J492" s="356">
        <f t="shared" si="36"/>
        <v>24635</v>
      </c>
      <c r="K492" s="357">
        <f t="shared" si="36"/>
        <v>71413</v>
      </c>
      <c r="L492" s="358">
        <f t="shared" si="36"/>
        <v>28228</v>
      </c>
      <c r="M492" s="355">
        <f t="shared" si="36"/>
        <v>79929</v>
      </c>
      <c r="N492" s="356">
        <f t="shared" si="36"/>
        <v>32661</v>
      </c>
      <c r="O492" s="357">
        <f t="shared" si="36"/>
        <v>89677</v>
      </c>
      <c r="P492" s="356">
        <f t="shared" si="36"/>
        <v>38479</v>
      </c>
      <c r="Q492" s="357">
        <f>SUM(Q483:Q491)</f>
        <v>98995</v>
      </c>
      <c r="R492" s="356">
        <f>SUM(R483:R491)</f>
        <v>43764</v>
      </c>
    </row>
    <row r="493" spans="3:18" ht="30.75" thickBot="1" x14ac:dyDescent="0.3">
      <c r="C493" s="1130"/>
      <c r="D493" s="359" t="s">
        <v>305</v>
      </c>
      <c r="E493" s="1137">
        <f>E492+F492</f>
        <v>71816</v>
      </c>
      <c r="F493" s="1138"/>
      <c r="G493" s="1137">
        <f>G492+H492</f>
        <v>79540</v>
      </c>
      <c r="H493" s="1138"/>
      <c r="I493" s="1137">
        <f>I492+J492</f>
        <v>88820</v>
      </c>
      <c r="J493" s="1138"/>
      <c r="K493" s="1137">
        <f>K492+L492</f>
        <v>99641</v>
      </c>
      <c r="L493" s="1138"/>
      <c r="M493" s="1137">
        <f>M492+N492</f>
        <v>112590</v>
      </c>
      <c r="N493" s="1138"/>
      <c r="O493" s="1137">
        <f>O492+P492</f>
        <v>128156</v>
      </c>
      <c r="P493" s="1138"/>
      <c r="Q493" s="1137">
        <f>Q492+R492</f>
        <v>142759</v>
      </c>
      <c r="R493" s="1138"/>
    </row>
    <row r="494" spans="3:18" ht="15.75" thickBot="1" x14ac:dyDescent="0.3">
      <c r="C494" s="1127" t="s">
        <v>342</v>
      </c>
      <c r="D494" s="1131" t="str">
        <f>D481</f>
        <v>CATEG.</v>
      </c>
      <c r="E494" s="1133">
        <v>2004</v>
      </c>
      <c r="F494" s="1134"/>
      <c r="G494" s="1135">
        <v>2005</v>
      </c>
      <c r="H494" s="1136"/>
      <c r="I494" s="1133">
        <v>2006</v>
      </c>
      <c r="J494" s="1134"/>
      <c r="K494" s="1135">
        <v>2007</v>
      </c>
      <c r="L494" s="1136"/>
      <c r="M494" s="1133">
        <v>2008</v>
      </c>
      <c r="N494" s="1134"/>
      <c r="O494" s="1133">
        <v>2009</v>
      </c>
      <c r="P494" s="1134"/>
      <c r="Q494" s="1133">
        <v>2010</v>
      </c>
      <c r="R494" s="1134"/>
    </row>
    <row r="495" spans="3:18" ht="15.75" thickBot="1" x14ac:dyDescent="0.3">
      <c r="C495" s="1128"/>
      <c r="D495" s="1132"/>
      <c r="E495" s="329" t="s">
        <v>294</v>
      </c>
      <c r="F495" s="330" t="s">
        <v>295</v>
      </c>
      <c r="G495" s="331" t="s">
        <v>294</v>
      </c>
      <c r="H495" s="332" t="s">
        <v>295</v>
      </c>
      <c r="I495" s="329" t="s">
        <v>294</v>
      </c>
      <c r="J495" s="330" t="s">
        <v>295</v>
      </c>
      <c r="K495" s="331" t="s">
        <v>294</v>
      </c>
      <c r="L495" s="330" t="s">
        <v>295</v>
      </c>
      <c r="M495" s="333" t="s">
        <v>294</v>
      </c>
      <c r="N495" s="334" t="s">
        <v>295</v>
      </c>
      <c r="O495" s="333" t="s">
        <v>294</v>
      </c>
      <c r="P495" s="334" t="s">
        <v>295</v>
      </c>
      <c r="Q495" s="333" t="s">
        <v>294</v>
      </c>
      <c r="R495" s="334" t="s">
        <v>295</v>
      </c>
    </row>
    <row r="496" spans="3:18" x14ac:dyDescent="0.25">
      <c r="C496" s="1129"/>
      <c r="D496" s="335" t="s">
        <v>296</v>
      </c>
      <c r="E496" s="336">
        <v>120</v>
      </c>
      <c r="F496" s="337">
        <v>30</v>
      </c>
      <c r="G496" s="338">
        <v>135</v>
      </c>
      <c r="H496" s="339">
        <v>39</v>
      </c>
      <c r="I496" s="336">
        <v>150</v>
      </c>
      <c r="J496" s="337">
        <v>51</v>
      </c>
      <c r="K496" s="338">
        <v>158</v>
      </c>
      <c r="L496" s="339">
        <v>56</v>
      </c>
      <c r="M496" s="336">
        <v>173</v>
      </c>
      <c r="N496" s="337">
        <v>64</v>
      </c>
      <c r="O496" s="338">
        <v>193</v>
      </c>
      <c r="P496" s="337">
        <v>72</v>
      </c>
      <c r="Q496" s="338">
        <v>209</v>
      </c>
      <c r="R496" s="337">
        <v>79</v>
      </c>
    </row>
    <row r="497" spans="3:18" x14ac:dyDescent="0.25">
      <c r="C497" s="1129"/>
      <c r="D497" s="340" t="s">
        <v>297</v>
      </c>
      <c r="E497" s="341">
        <v>1153</v>
      </c>
      <c r="F497" s="342">
        <v>320</v>
      </c>
      <c r="G497" s="343">
        <v>1331</v>
      </c>
      <c r="H497" s="344">
        <v>397</v>
      </c>
      <c r="I497" s="341">
        <v>1566</v>
      </c>
      <c r="J497" s="342">
        <v>503</v>
      </c>
      <c r="K497" s="343">
        <v>1917</v>
      </c>
      <c r="L497" s="344">
        <v>609</v>
      </c>
      <c r="M497" s="341">
        <v>2230</v>
      </c>
      <c r="N497" s="342">
        <v>747</v>
      </c>
      <c r="O497" s="343">
        <v>2591</v>
      </c>
      <c r="P497" s="342">
        <v>978</v>
      </c>
      <c r="Q497" s="343">
        <v>2826</v>
      </c>
      <c r="R497" s="342">
        <v>1152</v>
      </c>
    </row>
    <row r="498" spans="3:18" x14ac:dyDescent="0.25">
      <c r="C498" s="1129"/>
      <c r="D498" s="345" t="s">
        <v>298</v>
      </c>
      <c r="E498" s="346">
        <v>434</v>
      </c>
      <c r="F498" s="347">
        <v>10</v>
      </c>
      <c r="G498" s="348">
        <v>448</v>
      </c>
      <c r="H498" s="349">
        <v>10</v>
      </c>
      <c r="I498" s="346">
        <v>450</v>
      </c>
      <c r="J498" s="347">
        <v>10</v>
      </c>
      <c r="K498" s="348">
        <v>457</v>
      </c>
      <c r="L498" s="349">
        <v>10</v>
      </c>
      <c r="M498" s="346">
        <v>468</v>
      </c>
      <c r="N498" s="347">
        <v>11</v>
      </c>
      <c r="O498" s="348">
        <v>474</v>
      </c>
      <c r="P498" s="347">
        <v>11</v>
      </c>
      <c r="Q498" s="348">
        <v>484</v>
      </c>
      <c r="R498" s="347">
        <v>11</v>
      </c>
    </row>
    <row r="499" spans="3:18" x14ac:dyDescent="0.25">
      <c r="C499" s="1129"/>
      <c r="D499" s="340" t="s">
        <v>299</v>
      </c>
      <c r="E499" s="341">
        <v>282</v>
      </c>
      <c r="F499" s="342">
        <v>4</v>
      </c>
      <c r="G499" s="343">
        <v>296</v>
      </c>
      <c r="H499" s="344">
        <v>4</v>
      </c>
      <c r="I499" s="341">
        <v>303</v>
      </c>
      <c r="J499" s="342">
        <v>4</v>
      </c>
      <c r="K499" s="343">
        <v>312</v>
      </c>
      <c r="L499" s="344">
        <v>4</v>
      </c>
      <c r="M499" s="341">
        <v>317</v>
      </c>
      <c r="N499" s="342">
        <v>4</v>
      </c>
      <c r="O499" s="343">
        <v>320</v>
      </c>
      <c r="P499" s="342">
        <v>4</v>
      </c>
      <c r="Q499" s="343">
        <v>340</v>
      </c>
      <c r="R499" s="342">
        <v>4</v>
      </c>
    </row>
    <row r="500" spans="3:18" x14ac:dyDescent="0.25">
      <c r="C500" s="1129"/>
      <c r="D500" s="345" t="s">
        <v>300</v>
      </c>
      <c r="E500" s="346">
        <v>101</v>
      </c>
      <c r="F500" s="347">
        <v>0</v>
      </c>
      <c r="G500" s="348">
        <v>105</v>
      </c>
      <c r="H500" s="349">
        <v>0</v>
      </c>
      <c r="I500" s="346">
        <v>108</v>
      </c>
      <c r="J500" s="347">
        <v>0</v>
      </c>
      <c r="K500" s="348">
        <v>108</v>
      </c>
      <c r="L500" s="349">
        <v>0</v>
      </c>
      <c r="M500" s="346">
        <v>109</v>
      </c>
      <c r="N500" s="347">
        <v>0</v>
      </c>
      <c r="O500" s="348">
        <v>109</v>
      </c>
      <c r="P500" s="347">
        <v>0</v>
      </c>
      <c r="Q500" s="348">
        <v>122</v>
      </c>
      <c r="R500" s="347">
        <v>0</v>
      </c>
    </row>
    <row r="501" spans="3:18" x14ac:dyDescent="0.25">
      <c r="C501" s="1129"/>
      <c r="D501" s="340" t="s">
        <v>301</v>
      </c>
      <c r="E501" s="341">
        <v>186</v>
      </c>
      <c r="F501" s="342">
        <v>87</v>
      </c>
      <c r="G501" s="343">
        <v>201</v>
      </c>
      <c r="H501" s="344">
        <v>107</v>
      </c>
      <c r="I501" s="341">
        <v>216</v>
      </c>
      <c r="J501" s="342">
        <v>127</v>
      </c>
      <c r="K501" s="343">
        <v>230</v>
      </c>
      <c r="L501" s="344">
        <v>143</v>
      </c>
      <c r="M501" s="341">
        <v>241</v>
      </c>
      <c r="N501" s="342">
        <v>158</v>
      </c>
      <c r="O501" s="343">
        <v>256</v>
      </c>
      <c r="P501" s="342">
        <v>189</v>
      </c>
      <c r="Q501" s="343">
        <v>273</v>
      </c>
      <c r="R501" s="342">
        <v>203</v>
      </c>
    </row>
    <row r="502" spans="3:18" x14ac:dyDescent="0.25">
      <c r="C502" s="1129"/>
      <c r="D502" s="345" t="s">
        <v>302</v>
      </c>
      <c r="E502" s="346">
        <v>175</v>
      </c>
      <c r="F502" s="347">
        <v>0</v>
      </c>
      <c r="G502" s="348">
        <v>188</v>
      </c>
      <c r="H502" s="349">
        <v>1</v>
      </c>
      <c r="I502" s="346">
        <v>197</v>
      </c>
      <c r="J502" s="347">
        <v>1</v>
      </c>
      <c r="K502" s="348">
        <v>200</v>
      </c>
      <c r="L502" s="349">
        <v>1</v>
      </c>
      <c r="M502" s="346">
        <v>206</v>
      </c>
      <c r="N502" s="347">
        <v>1</v>
      </c>
      <c r="O502" s="348">
        <v>211</v>
      </c>
      <c r="P502" s="347">
        <v>1</v>
      </c>
      <c r="Q502" s="348">
        <v>218</v>
      </c>
      <c r="R502" s="347">
        <v>1</v>
      </c>
    </row>
    <row r="503" spans="3:18" x14ac:dyDescent="0.25">
      <c r="C503" s="1129"/>
      <c r="D503" s="340" t="s">
        <v>303</v>
      </c>
      <c r="E503" s="341">
        <v>82</v>
      </c>
      <c r="F503" s="342">
        <v>1</v>
      </c>
      <c r="G503" s="343">
        <v>91</v>
      </c>
      <c r="H503" s="344">
        <v>1</v>
      </c>
      <c r="I503" s="341">
        <v>98</v>
      </c>
      <c r="J503" s="342">
        <v>1</v>
      </c>
      <c r="K503" s="343">
        <v>101</v>
      </c>
      <c r="L503" s="344">
        <v>1</v>
      </c>
      <c r="M503" s="341">
        <v>103</v>
      </c>
      <c r="N503" s="342">
        <v>1</v>
      </c>
      <c r="O503" s="343">
        <v>104</v>
      </c>
      <c r="P503" s="342">
        <v>2</v>
      </c>
      <c r="Q503" s="343">
        <v>110</v>
      </c>
      <c r="R503" s="342">
        <v>2</v>
      </c>
    </row>
    <row r="504" spans="3:18" x14ac:dyDescent="0.25">
      <c r="C504" s="1129"/>
      <c r="D504" s="345" t="s">
        <v>304</v>
      </c>
      <c r="E504" s="350">
        <v>37</v>
      </c>
      <c r="F504" s="351">
        <v>0</v>
      </c>
      <c r="G504" s="352">
        <v>39</v>
      </c>
      <c r="H504" s="353">
        <v>0</v>
      </c>
      <c r="I504" s="350">
        <v>39</v>
      </c>
      <c r="J504" s="351">
        <v>0</v>
      </c>
      <c r="K504" s="352">
        <v>42</v>
      </c>
      <c r="L504" s="353">
        <v>0</v>
      </c>
      <c r="M504" s="350">
        <v>46</v>
      </c>
      <c r="N504" s="351">
        <v>0</v>
      </c>
      <c r="O504" s="352">
        <v>46</v>
      </c>
      <c r="P504" s="351">
        <v>0</v>
      </c>
      <c r="Q504" s="352">
        <v>51</v>
      </c>
      <c r="R504" s="351">
        <v>0</v>
      </c>
    </row>
    <row r="505" spans="3:18" ht="15.75" thickBot="1" x14ac:dyDescent="0.3">
      <c r="C505" s="1129"/>
      <c r="D505" s="354" t="s">
        <v>10</v>
      </c>
      <c r="E505" s="355">
        <f t="shared" ref="E505:P505" si="37">SUM(E496:E504)</f>
        <v>2570</v>
      </c>
      <c r="F505" s="356">
        <f t="shared" si="37"/>
        <v>452</v>
      </c>
      <c r="G505" s="357">
        <f t="shared" si="37"/>
        <v>2834</v>
      </c>
      <c r="H505" s="358">
        <f t="shared" si="37"/>
        <v>559</v>
      </c>
      <c r="I505" s="355">
        <f t="shared" si="37"/>
        <v>3127</v>
      </c>
      <c r="J505" s="356">
        <f t="shared" si="37"/>
        <v>697</v>
      </c>
      <c r="K505" s="357">
        <f t="shared" si="37"/>
        <v>3525</v>
      </c>
      <c r="L505" s="358">
        <f t="shared" si="37"/>
        <v>824</v>
      </c>
      <c r="M505" s="355">
        <f t="shared" si="37"/>
        <v>3893</v>
      </c>
      <c r="N505" s="356">
        <f t="shared" si="37"/>
        <v>986</v>
      </c>
      <c r="O505" s="357">
        <f t="shared" si="37"/>
        <v>4304</v>
      </c>
      <c r="P505" s="356">
        <f t="shared" si="37"/>
        <v>1257</v>
      </c>
      <c r="Q505" s="357">
        <f>SUM(Q496:Q504)</f>
        <v>4633</v>
      </c>
      <c r="R505" s="356">
        <f>SUM(R496:R504)</f>
        <v>1452</v>
      </c>
    </row>
    <row r="506" spans="3:18" ht="30.75" thickBot="1" x14ac:dyDescent="0.3">
      <c r="C506" s="1130"/>
      <c r="D506" s="359" t="s">
        <v>305</v>
      </c>
      <c r="E506" s="1137">
        <f>E505+F505</f>
        <v>3022</v>
      </c>
      <c r="F506" s="1138"/>
      <c r="G506" s="1137">
        <f>G505+H505</f>
        <v>3393</v>
      </c>
      <c r="H506" s="1138"/>
      <c r="I506" s="1137">
        <f>I505+J505</f>
        <v>3824</v>
      </c>
      <c r="J506" s="1138"/>
      <c r="K506" s="1137">
        <f>K505+L505</f>
        <v>4349</v>
      </c>
      <c r="L506" s="1138"/>
      <c r="M506" s="1137">
        <f>M505+N505</f>
        <v>4879</v>
      </c>
      <c r="N506" s="1138"/>
      <c r="O506" s="1137">
        <f>O505+P505</f>
        <v>5561</v>
      </c>
      <c r="P506" s="1138"/>
      <c r="Q506" s="1137">
        <f>Q505+R505</f>
        <v>6085</v>
      </c>
      <c r="R506" s="1138"/>
    </row>
    <row r="507" spans="3:18" ht="15.75" thickBot="1" x14ac:dyDescent="0.3">
      <c r="C507" s="1127" t="s">
        <v>343</v>
      </c>
      <c r="D507" s="1131" t="str">
        <f>D494</f>
        <v>CATEG.</v>
      </c>
      <c r="E507" s="1133">
        <v>2004</v>
      </c>
      <c r="F507" s="1134"/>
      <c r="G507" s="1135">
        <v>2005</v>
      </c>
      <c r="H507" s="1136"/>
      <c r="I507" s="1133">
        <v>2006</v>
      </c>
      <c r="J507" s="1134"/>
      <c r="K507" s="1135">
        <v>2007</v>
      </c>
      <c r="L507" s="1136"/>
      <c r="M507" s="1133">
        <v>2008</v>
      </c>
      <c r="N507" s="1134"/>
      <c r="O507" s="1133">
        <v>2009</v>
      </c>
      <c r="P507" s="1134"/>
      <c r="Q507" s="1133">
        <v>2010</v>
      </c>
      <c r="R507" s="1134"/>
    </row>
    <row r="508" spans="3:18" ht="15.75" thickBot="1" x14ac:dyDescent="0.3">
      <c r="C508" s="1128"/>
      <c r="D508" s="1132"/>
      <c r="E508" s="329" t="s">
        <v>294</v>
      </c>
      <c r="F508" s="330" t="s">
        <v>295</v>
      </c>
      <c r="G508" s="331" t="s">
        <v>294</v>
      </c>
      <c r="H508" s="332" t="s">
        <v>295</v>
      </c>
      <c r="I508" s="329" t="s">
        <v>294</v>
      </c>
      <c r="J508" s="330" t="s">
        <v>295</v>
      </c>
      <c r="K508" s="331" t="s">
        <v>294</v>
      </c>
      <c r="L508" s="330" t="s">
        <v>295</v>
      </c>
      <c r="M508" s="333" t="s">
        <v>294</v>
      </c>
      <c r="N508" s="334" t="s">
        <v>295</v>
      </c>
      <c r="O508" s="333" t="s">
        <v>294</v>
      </c>
      <c r="P508" s="334" t="s">
        <v>295</v>
      </c>
      <c r="Q508" s="333" t="s">
        <v>294</v>
      </c>
      <c r="R508" s="334" t="s">
        <v>295</v>
      </c>
    </row>
    <row r="509" spans="3:18" x14ac:dyDescent="0.25">
      <c r="C509" s="1129"/>
      <c r="D509" s="335" t="s">
        <v>296</v>
      </c>
      <c r="E509" s="336">
        <v>0</v>
      </c>
      <c r="F509" s="337">
        <v>0</v>
      </c>
      <c r="G509" s="338">
        <v>1</v>
      </c>
      <c r="H509" s="339">
        <v>0</v>
      </c>
      <c r="I509" s="336">
        <v>1</v>
      </c>
      <c r="J509" s="337">
        <v>0</v>
      </c>
      <c r="K509" s="338">
        <v>1</v>
      </c>
      <c r="L509" s="339">
        <v>0</v>
      </c>
      <c r="M509" s="336">
        <v>2</v>
      </c>
      <c r="N509" s="337">
        <v>0</v>
      </c>
      <c r="O509" s="338">
        <v>3</v>
      </c>
      <c r="P509" s="337">
        <v>0</v>
      </c>
      <c r="Q509" s="338">
        <v>12</v>
      </c>
      <c r="R509" s="337">
        <v>6</v>
      </c>
    </row>
    <row r="510" spans="3:18" x14ac:dyDescent="0.25">
      <c r="C510" s="1129"/>
      <c r="D510" s="340" t="s">
        <v>297</v>
      </c>
      <c r="E510" s="341">
        <v>5</v>
      </c>
      <c r="F510" s="342">
        <v>0</v>
      </c>
      <c r="G510" s="343">
        <v>5</v>
      </c>
      <c r="H510" s="344">
        <v>0</v>
      </c>
      <c r="I510" s="341">
        <v>6</v>
      </c>
      <c r="J510" s="342">
        <v>0</v>
      </c>
      <c r="K510" s="343">
        <v>6</v>
      </c>
      <c r="L510" s="344">
        <v>1</v>
      </c>
      <c r="M510" s="341">
        <v>9</v>
      </c>
      <c r="N510" s="342">
        <v>1</v>
      </c>
      <c r="O510" s="343">
        <v>10</v>
      </c>
      <c r="P510" s="342">
        <v>3</v>
      </c>
      <c r="Q510" s="343">
        <v>182</v>
      </c>
      <c r="R510" s="342">
        <v>73</v>
      </c>
    </row>
    <row r="511" spans="3:18" x14ac:dyDescent="0.25">
      <c r="C511" s="1129"/>
      <c r="D511" s="345" t="s">
        <v>298</v>
      </c>
      <c r="E511" s="346">
        <v>3</v>
      </c>
      <c r="F511" s="347">
        <v>0</v>
      </c>
      <c r="G511" s="348">
        <v>4</v>
      </c>
      <c r="H511" s="349">
        <v>0</v>
      </c>
      <c r="I511" s="346">
        <v>4</v>
      </c>
      <c r="J511" s="347">
        <v>0</v>
      </c>
      <c r="K511" s="348">
        <v>4</v>
      </c>
      <c r="L511" s="349">
        <v>0</v>
      </c>
      <c r="M511" s="346">
        <v>4</v>
      </c>
      <c r="N511" s="347">
        <v>0</v>
      </c>
      <c r="O511" s="348">
        <v>4</v>
      </c>
      <c r="P511" s="347">
        <v>0</v>
      </c>
      <c r="Q511" s="348">
        <v>15</v>
      </c>
      <c r="R511" s="347">
        <v>0</v>
      </c>
    </row>
    <row r="512" spans="3:18" x14ac:dyDescent="0.25">
      <c r="C512" s="1129"/>
      <c r="D512" s="340" t="s">
        <v>299</v>
      </c>
      <c r="E512" s="341">
        <v>1</v>
      </c>
      <c r="F512" s="342">
        <v>0</v>
      </c>
      <c r="G512" s="343">
        <v>1</v>
      </c>
      <c r="H512" s="344">
        <v>0</v>
      </c>
      <c r="I512" s="341">
        <v>1</v>
      </c>
      <c r="J512" s="342">
        <v>0</v>
      </c>
      <c r="K512" s="343">
        <v>1</v>
      </c>
      <c r="L512" s="344">
        <v>0</v>
      </c>
      <c r="M512" s="341">
        <v>1</v>
      </c>
      <c r="N512" s="342">
        <v>0</v>
      </c>
      <c r="O512" s="343">
        <v>1</v>
      </c>
      <c r="P512" s="342">
        <v>0</v>
      </c>
      <c r="Q512" s="343">
        <v>7</v>
      </c>
      <c r="R512" s="342">
        <v>0</v>
      </c>
    </row>
    <row r="513" spans="3:18" x14ac:dyDescent="0.25">
      <c r="C513" s="1129"/>
      <c r="D513" s="345" t="s">
        <v>300</v>
      </c>
      <c r="E513" s="346">
        <v>1</v>
      </c>
      <c r="F513" s="347">
        <v>0</v>
      </c>
      <c r="G513" s="348">
        <v>2</v>
      </c>
      <c r="H513" s="349">
        <v>0</v>
      </c>
      <c r="I513" s="346">
        <v>2</v>
      </c>
      <c r="J513" s="347">
        <v>0</v>
      </c>
      <c r="K513" s="348">
        <v>2</v>
      </c>
      <c r="L513" s="349">
        <v>0</v>
      </c>
      <c r="M513" s="346">
        <v>2</v>
      </c>
      <c r="N513" s="347">
        <v>0</v>
      </c>
      <c r="O513" s="348">
        <v>2</v>
      </c>
      <c r="P513" s="347">
        <v>0</v>
      </c>
      <c r="Q513" s="348">
        <v>7</v>
      </c>
      <c r="R513" s="347">
        <v>0</v>
      </c>
    </row>
    <row r="514" spans="3:18" x14ac:dyDescent="0.25">
      <c r="C514" s="1129"/>
      <c r="D514" s="340" t="s">
        <v>301</v>
      </c>
      <c r="E514" s="341">
        <v>0</v>
      </c>
      <c r="F514" s="342">
        <v>0</v>
      </c>
      <c r="G514" s="343">
        <v>1</v>
      </c>
      <c r="H514" s="344">
        <v>0</v>
      </c>
      <c r="I514" s="341">
        <v>1</v>
      </c>
      <c r="J514" s="342">
        <v>0</v>
      </c>
      <c r="K514" s="343">
        <v>1</v>
      </c>
      <c r="L514" s="344">
        <v>0</v>
      </c>
      <c r="M514" s="341">
        <v>1</v>
      </c>
      <c r="N514" s="342">
        <v>0</v>
      </c>
      <c r="O514" s="343">
        <v>1</v>
      </c>
      <c r="P514" s="342">
        <v>0</v>
      </c>
      <c r="Q514" s="343">
        <v>12</v>
      </c>
      <c r="R514" s="342">
        <v>4</v>
      </c>
    </row>
    <row r="515" spans="3:18" x14ac:dyDescent="0.25">
      <c r="C515" s="1129"/>
      <c r="D515" s="345" t="s">
        <v>302</v>
      </c>
      <c r="E515" s="346">
        <v>1</v>
      </c>
      <c r="F515" s="347">
        <v>0</v>
      </c>
      <c r="G515" s="348">
        <v>1</v>
      </c>
      <c r="H515" s="349">
        <v>0</v>
      </c>
      <c r="I515" s="346">
        <v>1</v>
      </c>
      <c r="J515" s="347">
        <v>0</v>
      </c>
      <c r="K515" s="348">
        <v>1</v>
      </c>
      <c r="L515" s="349">
        <v>0</v>
      </c>
      <c r="M515" s="346">
        <v>1</v>
      </c>
      <c r="N515" s="347">
        <v>0</v>
      </c>
      <c r="O515" s="348">
        <v>1</v>
      </c>
      <c r="P515" s="347">
        <v>0</v>
      </c>
      <c r="Q515" s="348">
        <v>7</v>
      </c>
      <c r="R515" s="347">
        <v>0</v>
      </c>
    </row>
    <row r="516" spans="3:18" x14ac:dyDescent="0.25">
      <c r="C516" s="1129"/>
      <c r="D516" s="340" t="s">
        <v>303</v>
      </c>
      <c r="E516" s="341">
        <v>1</v>
      </c>
      <c r="F516" s="342">
        <v>0</v>
      </c>
      <c r="G516" s="343">
        <v>1</v>
      </c>
      <c r="H516" s="344">
        <v>0</v>
      </c>
      <c r="I516" s="341">
        <v>1</v>
      </c>
      <c r="J516" s="342">
        <v>0</v>
      </c>
      <c r="K516" s="343">
        <v>1</v>
      </c>
      <c r="L516" s="344">
        <v>0</v>
      </c>
      <c r="M516" s="341">
        <v>1</v>
      </c>
      <c r="N516" s="342">
        <v>0</v>
      </c>
      <c r="O516" s="343">
        <v>1</v>
      </c>
      <c r="P516" s="342">
        <v>0</v>
      </c>
      <c r="Q516" s="343">
        <v>6</v>
      </c>
      <c r="R516" s="342">
        <v>0</v>
      </c>
    </row>
    <row r="517" spans="3:18" x14ac:dyDescent="0.25">
      <c r="C517" s="1129"/>
      <c r="D517" s="345" t="s">
        <v>304</v>
      </c>
      <c r="E517" s="350">
        <v>0</v>
      </c>
      <c r="F517" s="351">
        <v>0</v>
      </c>
      <c r="G517" s="352">
        <v>0</v>
      </c>
      <c r="H517" s="353">
        <v>0</v>
      </c>
      <c r="I517" s="350">
        <v>0</v>
      </c>
      <c r="J517" s="351">
        <v>0</v>
      </c>
      <c r="K517" s="352">
        <v>0</v>
      </c>
      <c r="L517" s="353">
        <v>0</v>
      </c>
      <c r="M517" s="350">
        <v>0</v>
      </c>
      <c r="N517" s="351">
        <v>0</v>
      </c>
      <c r="O517" s="352">
        <v>0</v>
      </c>
      <c r="P517" s="351">
        <v>0</v>
      </c>
      <c r="Q517" s="352">
        <v>1</v>
      </c>
      <c r="R517" s="351">
        <v>0</v>
      </c>
    </row>
    <row r="518" spans="3:18" ht="15.75" thickBot="1" x14ac:dyDescent="0.3">
      <c r="C518" s="1129"/>
      <c r="D518" s="354" t="s">
        <v>10</v>
      </c>
      <c r="E518" s="355">
        <f t="shared" ref="E518:P518" si="38">SUM(E509:E517)</f>
        <v>12</v>
      </c>
      <c r="F518" s="356">
        <f t="shared" si="38"/>
        <v>0</v>
      </c>
      <c r="G518" s="357">
        <f t="shared" si="38"/>
        <v>16</v>
      </c>
      <c r="H518" s="358">
        <f t="shared" si="38"/>
        <v>0</v>
      </c>
      <c r="I518" s="355">
        <f t="shared" si="38"/>
        <v>17</v>
      </c>
      <c r="J518" s="356">
        <f t="shared" si="38"/>
        <v>0</v>
      </c>
      <c r="K518" s="357">
        <f t="shared" si="38"/>
        <v>17</v>
      </c>
      <c r="L518" s="358">
        <f t="shared" si="38"/>
        <v>1</v>
      </c>
      <c r="M518" s="355">
        <f t="shared" si="38"/>
        <v>21</v>
      </c>
      <c r="N518" s="356">
        <f t="shared" si="38"/>
        <v>1</v>
      </c>
      <c r="O518" s="357">
        <f t="shared" si="38"/>
        <v>23</v>
      </c>
      <c r="P518" s="356">
        <f t="shared" si="38"/>
        <v>3</v>
      </c>
      <c r="Q518" s="357">
        <f>SUM(Q509:Q517)</f>
        <v>249</v>
      </c>
      <c r="R518" s="356">
        <f>SUM(R509:R517)</f>
        <v>83</v>
      </c>
    </row>
    <row r="519" spans="3:18" ht="30.75" thickBot="1" x14ac:dyDescent="0.3">
      <c r="C519" s="1130"/>
      <c r="D519" s="359" t="s">
        <v>305</v>
      </c>
      <c r="E519" s="1137">
        <f>E518+F518</f>
        <v>12</v>
      </c>
      <c r="F519" s="1138"/>
      <c r="G519" s="1137">
        <f>G518+H518</f>
        <v>16</v>
      </c>
      <c r="H519" s="1138"/>
      <c r="I519" s="1137">
        <f>I518+J518</f>
        <v>17</v>
      </c>
      <c r="J519" s="1138"/>
      <c r="K519" s="1137">
        <f>K518+L518</f>
        <v>18</v>
      </c>
      <c r="L519" s="1138"/>
      <c r="M519" s="1137">
        <f>M518+N518</f>
        <v>22</v>
      </c>
      <c r="N519" s="1138"/>
      <c r="O519" s="1137">
        <f>O518+P518</f>
        <v>26</v>
      </c>
      <c r="P519" s="1138"/>
      <c r="Q519" s="1137">
        <f>Q518+R518</f>
        <v>332</v>
      </c>
      <c r="R519" s="1138"/>
    </row>
    <row r="520" spans="3:18" ht="15.75" thickBot="1" x14ac:dyDescent="0.3">
      <c r="C520" s="1127" t="s">
        <v>344</v>
      </c>
      <c r="D520" s="1131" t="str">
        <f>D507</f>
        <v>CATEG.</v>
      </c>
      <c r="E520" s="1133">
        <v>2004</v>
      </c>
      <c r="F520" s="1134"/>
      <c r="G520" s="1135">
        <v>2005</v>
      </c>
      <c r="H520" s="1136"/>
      <c r="I520" s="1133">
        <v>2006</v>
      </c>
      <c r="J520" s="1134"/>
      <c r="K520" s="1135">
        <v>2007</v>
      </c>
      <c r="L520" s="1136"/>
      <c r="M520" s="1133">
        <v>2008</v>
      </c>
      <c r="N520" s="1134"/>
      <c r="O520" s="1133">
        <v>2009</v>
      </c>
      <c r="P520" s="1134"/>
      <c r="Q520" s="1133">
        <v>2010</v>
      </c>
      <c r="R520" s="1134"/>
    </row>
    <row r="521" spans="3:18" ht="15.75" thickBot="1" x14ac:dyDescent="0.3">
      <c r="C521" s="1128"/>
      <c r="D521" s="1132"/>
      <c r="E521" s="329" t="s">
        <v>294</v>
      </c>
      <c r="F521" s="330" t="s">
        <v>295</v>
      </c>
      <c r="G521" s="331" t="s">
        <v>294</v>
      </c>
      <c r="H521" s="332" t="s">
        <v>295</v>
      </c>
      <c r="I521" s="329" t="s">
        <v>294</v>
      </c>
      <c r="J521" s="330" t="s">
        <v>295</v>
      </c>
      <c r="K521" s="331" t="s">
        <v>294</v>
      </c>
      <c r="L521" s="330" t="s">
        <v>295</v>
      </c>
      <c r="M521" s="333" t="s">
        <v>294</v>
      </c>
      <c r="N521" s="334" t="s">
        <v>295</v>
      </c>
      <c r="O521" s="333" t="s">
        <v>294</v>
      </c>
      <c r="P521" s="334" t="s">
        <v>295</v>
      </c>
      <c r="Q521" s="333" t="s">
        <v>294</v>
      </c>
      <c r="R521" s="334" t="s">
        <v>295</v>
      </c>
    </row>
    <row r="522" spans="3:18" x14ac:dyDescent="0.25">
      <c r="C522" s="1129"/>
      <c r="D522" s="335" t="s">
        <v>296</v>
      </c>
      <c r="E522" s="336">
        <v>0</v>
      </c>
      <c r="F522" s="337">
        <v>0</v>
      </c>
      <c r="G522" s="338">
        <v>0</v>
      </c>
      <c r="H522" s="339">
        <v>0</v>
      </c>
      <c r="I522" s="336">
        <v>0</v>
      </c>
      <c r="J522" s="337">
        <v>0</v>
      </c>
      <c r="K522" s="338">
        <v>0</v>
      </c>
      <c r="L522" s="339">
        <v>0</v>
      </c>
      <c r="M522" s="336">
        <v>0</v>
      </c>
      <c r="N522" s="337">
        <v>0</v>
      </c>
      <c r="O522" s="338">
        <v>0</v>
      </c>
      <c r="P522" s="337">
        <v>0</v>
      </c>
      <c r="Q522" s="338">
        <v>4</v>
      </c>
      <c r="R522" s="337">
        <v>0</v>
      </c>
    </row>
    <row r="523" spans="3:18" x14ac:dyDescent="0.25">
      <c r="C523" s="1129"/>
      <c r="D523" s="340" t="s">
        <v>297</v>
      </c>
      <c r="E523" s="341">
        <v>4</v>
      </c>
      <c r="F523" s="342">
        <v>0</v>
      </c>
      <c r="G523" s="343">
        <v>6</v>
      </c>
      <c r="H523" s="344">
        <v>0</v>
      </c>
      <c r="I523" s="341">
        <v>6</v>
      </c>
      <c r="J523" s="342">
        <v>0</v>
      </c>
      <c r="K523" s="343">
        <v>8</v>
      </c>
      <c r="L523" s="344">
        <v>0</v>
      </c>
      <c r="M523" s="341">
        <v>15</v>
      </c>
      <c r="N523" s="342">
        <v>4</v>
      </c>
      <c r="O523" s="343">
        <v>15</v>
      </c>
      <c r="P523" s="342">
        <v>4</v>
      </c>
      <c r="Q523" s="343">
        <v>61</v>
      </c>
      <c r="R523" s="342">
        <v>22</v>
      </c>
    </row>
    <row r="524" spans="3:18" x14ac:dyDescent="0.25">
      <c r="C524" s="1129"/>
      <c r="D524" s="345" t="s">
        <v>298</v>
      </c>
      <c r="E524" s="346">
        <v>0</v>
      </c>
      <c r="F524" s="347">
        <v>0</v>
      </c>
      <c r="G524" s="348">
        <v>0</v>
      </c>
      <c r="H524" s="349">
        <v>0</v>
      </c>
      <c r="I524" s="346">
        <v>0</v>
      </c>
      <c r="J524" s="347">
        <v>0</v>
      </c>
      <c r="K524" s="348">
        <v>0</v>
      </c>
      <c r="L524" s="349">
        <v>0</v>
      </c>
      <c r="M524" s="346">
        <v>0</v>
      </c>
      <c r="N524" s="347">
        <v>0</v>
      </c>
      <c r="O524" s="348">
        <v>0</v>
      </c>
      <c r="P524" s="347">
        <v>0</v>
      </c>
      <c r="Q524" s="348">
        <v>2</v>
      </c>
      <c r="R524" s="347">
        <v>0</v>
      </c>
    </row>
    <row r="525" spans="3:18" x14ac:dyDescent="0.25">
      <c r="C525" s="1129"/>
      <c r="D525" s="340" t="s">
        <v>299</v>
      </c>
      <c r="E525" s="341">
        <v>0</v>
      </c>
      <c r="F525" s="342">
        <v>0</v>
      </c>
      <c r="G525" s="343">
        <v>0</v>
      </c>
      <c r="H525" s="344">
        <v>0</v>
      </c>
      <c r="I525" s="341">
        <v>0</v>
      </c>
      <c r="J525" s="342">
        <v>0</v>
      </c>
      <c r="K525" s="343">
        <v>0</v>
      </c>
      <c r="L525" s="344">
        <v>0</v>
      </c>
      <c r="M525" s="341">
        <v>0</v>
      </c>
      <c r="N525" s="342">
        <v>0</v>
      </c>
      <c r="O525" s="343">
        <v>0</v>
      </c>
      <c r="P525" s="342">
        <v>0</v>
      </c>
      <c r="Q525" s="343">
        <v>1</v>
      </c>
      <c r="R525" s="342">
        <v>0</v>
      </c>
    </row>
    <row r="526" spans="3:18" x14ac:dyDescent="0.25">
      <c r="C526" s="1129"/>
      <c r="D526" s="345" t="s">
        <v>300</v>
      </c>
      <c r="E526" s="346">
        <v>0</v>
      </c>
      <c r="F526" s="347">
        <v>0</v>
      </c>
      <c r="G526" s="348">
        <v>0</v>
      </c>
      <c r="H526" s="349">
        <v>0</v>
      </c>
      <c r="I526" s="346">
        <v>0</v>
      </c>
      <c r="J526" s="347">
        <v>0</v>
      </c>
      <c r="K526" s="348">
        <v>0</v>
      </c>
      <c r="L526" s="349">
        <v>0</v>
      </c>
      <c r="M526" s="346">
        <v>0</v>
      </c>
      <c r="N526" s="347">
        <v>0</v>
      </c>
      <c r="O526" s="348">
        <v>0</v>
      </c>
      <c r="P526" s="347">
        <v>0</v>
      </c>
      <c r="Q526" s="348">
        <v>0</v>
      </c>
      <c r="R526" s="347">
        <v>0</v>
      </c>
    </row>
    <row r="527" spans="3:18" x14ac:dyDescent="0.25">
      <c r="C527" s="1129"/>
      <c r="D527" s="340" t="s">
        <v>301</v>
      </c>
      <c r="E527" s="341">
        <v>1</v>
      </c>
      <c r="F527" s="342">
        <v>0</v>
      </c>
      <c r="G527" s="343">
        <v>1</v>
      </c>
      <c r="H527" s="344">
        <v>0</v>
      </c>
      <c r="I527" s="341">
        <v>1</v>
      </c>
      <c r="J527" s="342">
        <v>0</v>
      </c>
      <c r="K527" s="343">
        <v>1</v>
      </c>
      <c r="L527" s="344">
        <v>0</v>
      </c>
      <c r="M527" s="341">
        <v>1</v>
      </c>
      <c r="N527" s="342">
        <v>0</v>
      </c>
      <c r="O527" s="343">
        <v>2</v>
      </c>
      <c r="P527" s="342">
        <v>0</v>
      </c>
      <c r="Q527" s="343">
        <v>4</v>
      </c>
      <c r="R527" s="342">
        <v>6</v>
      </c>
    </row>
    <row r="528" spans="3:18" x14ac:dyDescent="0.25">
      <c r="C528" s="1129"/>
      <c r="D528" s="345" t="s">
        <v>302</v>
      </c>
      <c r="E528" s="346">
        <v>1</v>
      </c>
      <c r="F528" s="347">
        <v>0</v>
      </c>
      <c r="G528" s="348">
        <v>1</v>
      </c>
      <c r="H528" s="349">
        <v>0</v>
      </c>
      <c r="I528" s="346">
        <v>1</v>
      </c>
      <c r="J528" s="347">
        <v>0</v>
      </c>
      <c r="K528" s="348">
        <v>1</v>
      </c>
      <c r="L528" s="349">
        <v>0</v>
      </c>
      <c r="M528" s="346">
        <v>1</v>
      </c>
      <c r="N528" s="347">
        <v>0</v>
      </c>
      <c r="O528" s="348">
        <v>1</v>
      </c>
      <c r="P528" s="347">
        <v>0</v>
      </c>
      <c r="Q528" s="348">
        <v>1</v>
      </c>
      <c r="R528" s="347">
        <v>0</v>
      </c>
    </row>
    <row r="529" spans="3:18" x14ac:dyDescent="0.25">
      <c r="C529" s="1129"/>
      <c r="D529" s="340" t="s">
        <v>303</v>
      </c>
      <c r="E529" s="341">
        <v>0</v>
      </c>
      <c r="F529" s="342">
        <v>0</v>
      </c>
      <c r="G529" s="343">
        <v>1</v>
      </c>
      <c r="H529" s="344">
        <v>0</v>
      </c>
      <c r="I529" s="341">
        <v>1</v>
      </c>
      <c r="J529" s="342">
        <v>0</v>
      </c>
      <c r="K529" s="343">
        <v>1</v>
      </c>
      <c r="L529" s="344">
        <v>0</v>
      </c>
      <c r="M529" s="341">
        <v>1</v>
      </c>
      <c r="N529" s="342">
        <v>0</v>
      </c>
      <c r="O529" s="343">
        <v>1</v>
      </c>
      <c r="P529" s="342">
        <v>0</v>
      </c>
      <c r="Q529" s="343">
        <v>2</v>
      </c>
      <c r="R529" s="342">
        <v>0</v>
      </c>
    </row>
    <row r="530" spans="3:18" x14ac:dyDescent="0.25">
      <c r="C530" s="1129"/>
      <c r="D530" s="345" t="s">
        <v>304</v>
      </c>
      <c r="E530" s="350">
        <v>0</v>
      </c>
      <c r="F530" s="351">
        <v>0</v>
      </c>
      <c r="G530" s="352">
        <v>1</v>
      </c>
      <c r="H530" s="353">
        <v>0</v>
      </c>
      <c r="I530" s="350">
        <v>1</v>
      </c>
      <c r="J530" s="351">
        <v>0</v>
      </c>
      <c r="K530" s="352">
        <v>1</v>
      </c>
      <c r="L530" s="353">
        <v>0</v>
      </c>
      <c r="M530" s="350">
        <v>1</v>
      </c>
      <c r="N530" s="351">
        <v>0</v>
      </c>
      <c r="O530" s="352">
        <v>1</v>
      </c>
      <c r="P530" s="351">
        <v>0</v>
      </c>
      <c r="Q530" s="352">
        <v>0</v>
      </c>
      <c r="R530" s="351">
        <v>0</v>
      </c>
    </row>
    <row r="531" spans="3:18" ht="15.75" thickBot="1" x14ac:dyDescent="0.3">
      <c r="C531" s="1129"/>
      <c r="D531" s="354" t="s">
        <v>10</v>
      </c>
      <c r="E531" s="355">
        <f t="shared" ref="E531:P531" si="39">SUM(E522:E530)</f>
        <v>6</v>
      </c>
      <c r="F531" s="356">
        <f t="shared" si="39"/>
        <v>0</v>
      </c>
      <c r="G531" s="357">
        <f t="shared" si="39"/>
        <v>10</v>
      </c>
      <c r="H531" s="358">
        <f t="shared" si="39"/>
        <v>0</v>
      </c>
      <c r="I531" s="355">
        <f t="shared" si="39"/>
        <v>10</v>
      </c>
      <c r="J531" s="356">
        <f t="shared" si="39"/>
        <v>0</v>
      </c>
      <c r="K531" s="357">
        <f t="shared" si="39"/>
        <v>12</v>
      </c>
      <c r="L531" s="358">
        <f t="shared" si="39"/>
        <v>0</v>
      </c>
      <c r="M531" s="355">
        <f t="shared" si="39"/>
        <v>19</v>
      </c>
      <c r="N531" s="356">
        <f t="shared" si="39"/>
        <v>4</v>
      </c>
      <c r="O531" s="357">
        <f t="shared" si="39"/>
        <v>20</v>
      </c>
      <c r="P531" s="356">
        <f t="shared" si="39"/>
        <v>4</v>
      </c>
      <c r="Q531" s="357">
        <f>SUM(Q522:Q530)</f>
        <v>75</v>
      </c>
      <c r="R531" s="356">
        <f>SUM(R522:R530)</f>
        <v>28</v>
      </c>
    </row>
    <row r="532" spans="3:18" ht="30.75" thickBot="1" x14ac:dyDescent="0.3">
      <c r="C532" s="1130"/>
      <c r="D532" s="359" t="s">
        <v>305</v>
      </c>
      <c r="E532" s="1137">
        <f>E531+F531</f>
        <v>6</v>
      </c>
      <c r="F532" s="1138"/>
      <c r="G532" s="1137">
        <f>G531+H531</f>
        <v>10</v>
      </c>
      <c r="H532" s="1138"/>
      <c r="I532" s="1137">
        <f>I531+J531</f>
        <v>10</v>
      </c>
      <c r="J532" s="1138"/>
      <c r="K532" s="1137">
        <f>K531+L531</f>
        <v>12</v>
      </c>
      <c r="L532" s="1138"/>
      <c r="M532" s="1137">
        <f>M531+N531</f>
        <v>23</v>
      </c>
      <c r="N532" s="1138"/>
      <c r="O532" s="1137">
        <f>O531+P531</f>
        <v>24</v>
      </c>
      <c r="P532" s="1138"/>
      <c r="Q532" s="1137">
        <f>Q531+R531</f>
        <v>103</v>
      </c>
      <c r="R532" s="1138"/>
    </row>
    <row r="533" spans="3:18" ht="15.75" thickBot="1" x14ac:dyDescent="0.3">
      <c r="C533" s="1127" t="s">
        <v>345</v>
      </c>
      <c r="D533" s="1131" t="str">
        <f>D520</f>
        <v>CATEG.</v>
      </c>
      <c r="E533" s="1133">
        <v>2004</v>
      </c>
      <c r="F533" s="1134"/>
      <c r="G533" s="1135">
        <v>2005</v>
      </c>
      <c r="H533" s="1136"/>
      <c r="I533" s="1133">
        <v>2006</v>
      </c>
      <c r="J533" s="1134"/>
      <c r="K533" s="1135">
        <v>2007</v>
      </c>
      <c r="L533" s="1136"/>
      <c r="M533" s="1133">
        <v>2008</v>
      </c>
      <c r="N533" s="1134"/>
      <c r="O533" s="1133">
        <v>2009</v>
      </c>
      <c r="P533" s="1134"/>
      <c r="Q533" s="1133">
        <v>2010</v>
      </c>
      <c r="R533" s="1134"/>
    </row>
    <row r="534" spans="3:18" ht="15.75" thickBot="1" x14ac:dyDescent="0.3">
      <c r="C534" s="1128"/>
      <c r="D534" s="1132"/>
      <c r="E534" s="329" t="s">
        <v>294</v>
      </c>
      <c r="F534" s="330" t="s">
        <v>295</v>
      </c>
      <c r="G534" s="331" t="s">
        <v>294</v>
      </c>
      <c r="H534" s="332" t="s">
        <v>295</v>
      </c>
      <c r="I534" s="329" t="s">
        <v>294</v>
      </c>
      <c r="J534" s="330" t="s">
        <v>295</v>
      </c>
      <c r="K534" s="331" t="s">
        <v>294</v>
      </c>
      <c r="L534" s="330" t="s">
        <v>295</v>
      </c>
      <c r="M534" s="333" t="s">
        <v>294</v>
      </c>
      <c r="N534" s="334" t="s">
        <v>295</v>
      </c>
      <c r="O534" s="333" t="s">
        <v>294</v>
      </c>
      <c r="P534" s="334" t="s">
        <v>295</v>
      </c>
      <c r="Q534" s="333" t="s">
        <v>294</v>
      </c>
      <c r="R534" s="334" t="s">
        <v>295</v>
      </c>
    </row>
    <row r="535" spans="3:18" x14ac:dyDescent="0.25">
      <c r="C535" s="1129"/>
      <c r="D535" s="335" t="s">
        <v>296</v>
      </c>
      <c r="E535" s="336">
        <v>707</v>
      </c>
      <c r="F535" s="337">
        <v>397</v>
      </c>
      <c r="G535" s="338">
        <v>800</v>
      </c>
      <c r="H535" s="339">
        <v>465</v>
      </c>
      <c r="I535" s="336">
        <v>901</v>
      </c>
      <c r="J535" s="337">
        <v>595</v>
      </c>
      <c r="K535" s="338">
        <v>995</v>
      </c>
      <c r="L535" s="339">
        <v>734</v>
      </c>
      <c r="M535" s="336">
        <v>1121</v>
      </c>
      <c r="N535" s="337">
        <v>890</v>
      </c>
      <c r="O535" s="338">
        <v>1200</v>
      </c>
      <c r="P535" s="337">
        <v>1101</v>
      </c>
      <c r="Q535" s="338">
        <v>1214</v>
      </c>
      <c r="R535" s="337">
        <v>1194</v>
      </c>
    </row>
    <row r="536" spans="3:18" x14ac:dyDescent="0.25">
      <c r="C536" s="1129"/>
      <c r="D536" s="340" t="s">
        <v>297</v>
      </c>
      <c r="E536" s="341">
        <v>3776</v>
      </c>
      <c r="F536" s="342">
        <v>1398</v>
      </c>
      <c r="G536" s="343">
        <v>4474</v>
      </c>
      <c r="H536" s="344">
        <v>1722</v>
      </c>
      <c r="I536" s="341">
        <v>5212</v>
      </c>
      <c r="J536" s="342">
        <v>2113</v>
      </c>
      <c r="K536" s="343">
        <v>5949</v>
      </c>
      <c r="L536" s="344">
        <v>2492</v>
      </c>
      <c r="M536" s="341">
        <v>6866</v>
      </c>
      <c r="N536" s="342">
        <v>2996</v>
      </c>
      <c r="O536" s="343">
        <v>7811</v>
      </c>
      <c r="P536" s="342">
        <v>3777</v>
      </c>
      <c r="Q536" s="343">
        <v>8303</v>
      </c>
      <c r="R536" s="342">
        <v>4221</v>
      </c>
    </row>
    <row r="537" spans="3:18" x14ac:dyDescent="0.25">
      <c r="C537" s="1129"/>
      <c r="D537" s="345" t="s">
        <v>298</v>
      </c>
      <c r="E537" s="346">
        <v>1708</v>
      </c>
      <c r="F537" s="347">
        <v>37</v>
      </c>
      <c r="G537" s="348">
        <v>1785</v>
      </c>
      <c r="H537" s="349">
        <v>38</v>
      </c>
      <c r="I537" s="346">
        <v>1829</v>
      </c>
      <c r="J537" s="347">
        <v>38</v>
      </c>
      <c r="K537" s="348">
        <v>1854</v>
      </c>
      <c r="L537" s="349">
        <v>38</v>
      </c>
      <c r="M537" s="346">
        <v>1892</v>
      </c>
      <c r="N537" s="347">
        <v>41</v>
      </c>
      <c r="O537" s="348">
        <v>1922</v>
      </c>
      <c r="P537" s="347">
        <v>43</v>
      </c>
      <c r="Q537" s="348">
        <v>1905</v>
      </c>
      <c r="R537" s="347">
        <v>46</v>
      </c>
    </row>
    <row r="538" spans="3:18" x14ac:dyDescent="0.25">
      <c r="C538" s="1129"/>
      <c r="D538" s="340" t="s">
        <v>299</v>
      </c>
      <c r="E538" s="341">
        <v>777</v>
      </c>
      <c r="F538" s="342">
        <v>10</v>
      </c>
      <c r="G538" s="343">
        <v>809</v>
      </c>
      <c r="H538" s="344">
        <v>11</v>
      </c>
      <c r="I538" s="341">
        <v>832</v>
      </c>
      <c r="J538" s="342">
        <v>12</v>
      </c>
      <c r="K538" s="343">
        <v>858</v>
      </c>
      <c r="L538" s="344">
        <v>12</v>
      </c>
      <c r="M538" s="341">
        <v>883</v>
      </c>
      <c r="N538" s="342">
        <v>12</v>
      </c>
      <c r="O538" s="343">
        <v>907</v>
      </c>
      <c r="P538" s="342">
        <v>13</v>
      </c>
      <c r="Q538" s="343">
        <v>906</v>
      </c>
      <c r="R538" s="342">
        <v>11</v>
      </c>
    </row>
    <row r="539" spans="3:18" x14ac:dyDescent="0.25">
      <c r="C539" s="1129"/>
      <c r="D539" s="345" t="s">
        <v>300</v>
      </c>
      <c r="E539" s="346">
        <v>311</v>
      </c>
      <c r="F539" s="347">
        <v>4</v>
      </c>
      <c r="G539" s="348">
        <v>326</v>
      </c>
      <c r="H539" s="349">
        <v>4</v>
      </c>
      <c r="I539" s="346">
        <v>339</v>
      </c>
      <c r="J539" s="347">
        <v>4</v>
      </c>
      <c r="K539" s="348">
        <v>346</v>
      </c>
      <c r="L539" s="349">
        <v>4</v>
      </c>
      <c r="M539" s="346">
        <v>362</v>
      </c>
      <c r="N539" s="347">
        <v>4</v>
      </c>
      <c r="O539" s="348">
        <v>377</v>
      </c>
      <c r="P539" s="347">
        <v>4</v>
      </c>
      <c r="Q539" s="348">
        <v>378</v>
      </c>
      <c r="R539" s="347">
        <v>4</v>
      </c>
    </row>
    <row r="540" spans="3:18" x14ac:dyDescent="0.25">
      <c r="C540" s="1129"/>
      <c r="D540" s="340" t="s">
        <v>301</v>
      </c>
      <c r="E540" s="341">
        <v>454</v>
      </c>
      <c r="F540" s="342">
        <v>369</v>
      </c>
      <c r="G540" s="343">
        <v>505</v>
      </c>
      <c r="H540" s="344">
        <v>447</v>
      </c>
      <c r="I540" s="341">
        <v>538</v>
      </c>
      <c r="J540" s="342">
        <v>506</v>
      </c>
      <c r="K540" s="343">
        <v>577</v>
      </c>
      <c r="L540" s="344">
        <v>556</v>
      </c>
      <c r="M540" s="341">
        <v>627</v>
      </c>
      <c r="N540" s="342">
        <v>613</v>
      </c>
      <c r="O540" s="343">
        <v>665</v>
      </c>
      <c r="P540" s="342">
        <v>700</v>
      </c>
      <c r="Q540" s="343">
        <v>698</v>
      </c>
      <c r="R540" s="342">
        <v>772</v>
      </c>
    </row>
    <row r="541" spans="3:18" x14ac:dyDescent="0.25">
      <c r="C541" s="1129"/>
      <c r="D541" s="345" t="s">
        <v>302</v>
      </c>
      <c r="E541" s="346">
        <v>505</v>
      </c>
      <c r="F541" s="347">
        <v>8</v>
      </c>
      <c r="G541" s="348">
        <v>547</v>
      </c>
      <c r="H541" s="349">
        <v>10</v>
      </c>
      <c r="I541" s="346">
        <v>576</v>
      </c>
      <c r="J541" s="347">
        <v>10</v>
      </c>
      <c r="K541" s="348">
        <v>597</v>
      </c>
      <c r="L541" s="349">
        <v>12</v>
      </c>
      <c r="M541" s="346">
        <v>626</v>
      </c>
      <c r="N541" s="347">
        <v>14</v>
      </c>
      <c r="O541" s="348">
        <v>644</v>
      </c>
      <c r="P541" s="347">
        <v>18</v>
      </c>
      <c r="Q541" s="348">
        <v>636</v>
      </c>
      <c r="R541" s="347">
        <v>16</v>
      </c>
    </row>
    <row r="542" spans="3:18" x14ac:dyDescent="0.25">
      <c r="C542" s="1129"/>
      <c r="D542" s="340" t="s">
        <v>303</v>
      </c>
      <c r="E542" s="341">
        <v>258</v>
      </c>
      <c r="F542" s="342">
        <v>3</v>
      </c>
      <c r="G542" s="343">
        <v>277</v>
      </c>
      <c r="H542" s="344">
        <v>4</v>
      </c>
      <c r="I542" s="341">
        <v>293</v>
      </c>
      <c r="J542" s="342">
        <v>4</v>
      </c>
      <c r="K542" s="343">
        <v>304</v>
      </c>
      <c r="L542" s="344">
        <v>4</v>
      </c>
      <c r="M542" s="341">
        <v>318</v>
      </c>
      <c r="N542" s="342">
        <v>5</v>
      </c>
      <c r="O542" s="343">
        <v>329</v>
      </c>
      <c r="P542" s="342">
        <v>5</v>
      </c>
      <c r="Q542" s="343">
        <v>317</v>
      </c>
      <c r="R542" s="342">
        <v>5</v>
      </c>
    </row>
    <row r="543" spans="3:18" x14ac:dyDescent="0.25">
      <c r="C543" s="1129"/>
      <c r="D543" s="345" t="s">
        <v>304</v>
      </c>
      <c r="E543" s="350">
        <v>90</v>
      </c>
      <c r="F543" s="351">
        <v>0</v>
      </c>
      <c r="G543" s="352">
        <v>91</v>
      </c>
      <c r="H543" s="353">
        <v>0</v>
      </c>
      <c r="I543" s="350">
        <v>99</v>
      </c>
      <c r="J543" s="351">
        <v>0</v>
      </c>
      <c r="K543" s="352">
        <v>103</v>
      </c>
      <c r="L543" s="353">
        <v>0</v>
      </c>
      <c r="M543" s="350">
        <v>106</v>
      </c>
      <c r="N543" s="351">
        <v>0</v>
      </c>
      <c r="O543" s="352">
        <v>108</v>
      </c>
      <c r="P543" s="351">
        <v>0</v>
      </c>
      <c r="Q543" s="352">
        <v>108</v>
      </c>
      <c r="R543" s="351">
        <v>0</v>
      </c>
    </row>
    <row r="544" spans="3:18" ht="15.75" thickBot="1" x14ac:dyDescent="0.3">
      <c r="C544" s="1129"/>
      <c r="D544" s="354" t="s">
        <v>10</v>
      </c>
      <c r="E544" s="355">
        <f t="shared" ref="E544:P544" si="40">SUM(E535:E543)</f>
        <v>8586</v>
      </c>
      <c r="F544" s="356">
        <f t="shared" si="40"/>
        <v>2226</v>
      </c>
      <c r="G544" s="357">
        <f t="shared" si="40"/>
        <v>9614</v>
      </c>
      <c r="H544" s="358">
        <f t="shared" si="40"/>
        <v>2701</v>
      </c>
      <c r="I544" s="355">
        <f t="shared" si="40"/>
        <v>10619</v>
      </c>
      <c r="J544" s="356">
        <f t="shared" si="40"/>
        <v>3282</v>
      </c>
      <c r="K544" s="357">
        <f t="shared" si="40"/>
        <v>11583</v>
      </c>
      <c r="L544" s="358">
        <f t="shared" si="40"/>
        <v>3852</v>
      </c>
      <c r="M544" s="355">
        <f t="shared" si="40"/>
        <v>12801</v>
      </c>
      <c r="N544" s="356">
        <f t="shared" si="40"/>
        <v>4575</v>
      </c>
      <c r="O544" s="357">
        <f t="shared" si="40"/>
        <v>13963</v>
      </c>
      <c r="P544" s="356">
        <f t="shared" si="40"/>
        <v>5661</v>
      </c>
      <c r="Q544" s="357">
        <f>SUM(Q535:Q543)</f>
        <v>14465</v>
      </c>
      <c r="R544" s="356">
        <f>SUM(R535:R543)</f>
        <v>6269</v>
      </c>
    </row>
    <row r="545" spans="3:18" ht="30.75" thickBot="1" x14ac:dyDescent="0.3">
      <c r="C545" s="1130"/>
      <c r="D545" s="359" t="s">
        <v>305</v>
      </c>
      <c r="E545" s="1137">
        <f>E544+F544</f>
        <v>10812</v>
      </c>
      <c r="F545" s="1138"/>
      <c r="G545" s="1137">
        <f>G544+H544</f>
        <v>12315</v>
      </c>
      <c r="H545" s="1138"/>
      <c r="I545" s="1137">
        <f>I544+J544</f>
        <v>13901</v>
      </c>
      <c r="J545" s="1138"/>
      <c r="K545" s="1137">
        <f>K544+L544</f>
        <v>15435</v>
      </c>
      <c r="L545" s="1138"/>
      <c r="M545" s="1137">
        <f>M544+N544</f>
        <v>17376</v>
      </c>
      <c r="N545" s="1138"/>
      <c r="O545" s="1137">
        <f>O544+P544</f>
        <v>19624</v>
      </c>
      <c r="P545" s="1138"/>
      <c r="Q545" s="1137">
        <f>Q544+R544</f>
        <v>20734</v>
      </c>
      <c r="R545" s="1138"/>
    </row>
    <row r="546" spans="3:18" ht="15.75" thickBot="1" x14ac:dyDescent="0.3">
      <c r="C546" s="1127" t="s">
        <v>346</v>
      </c>
      <c r="D546" s="1131" t="str">
        <f>D533</f>
        <v>CATEG.</v>
      </c>
      <c r="E546" s="1133">
        <v>2004</v>
      </c>
      <c r="F546" s="1134"/>
      <c r="G546" s="1135">
        <v>2005</v>
      </c>
      <c r="H546" s="1136"/>
      <c r="I546" s="1133">
        <v>2006</v>
      </c>
      <c r="J546" s="1134"/>
      <c r="K546" s="1135">
        <v>2007</v>
      </c>
      <c r="L546" s="1136"/>
      <c r="M546" s="1133">
        <v>2008</v>
      </c>
      <c r="N546" s="1134"/>
      <c r="O546" s="1133">
        <v>2009</v>
      </c>
      <c r="P546" s="1134"/>
      <c r="Q546" s="1133">
        <v>2010</v>
      </c>
      <c r="R546" s="1134"/>
    </row>
    <row r="547" spans="3:18" ht="15.75" thickBot="1" x14ac:dyDescent="0.3">
      <c r="C547" s="1128"/>
      <c r="D547" s="1132"/>
      <c r="E547" s="329" t="s">
        <v>294</v>
      </c>
      <c r="F547" s="330" t="s">
        <v>295</v>
      </c>
      <c r="G547" s="331" t="s">
        <v>294</v>
      </c>
      <c r="H547" s="332" t="s">
        <v>295</v>
      </c>
      <c r="I547" s="329" t="s">
        <v>294</v>
      </c>
      <c r="J547" s="330" t="s">
        <v>295</v>
      </c>
      <c r="K547" s="331" t="s">
        <v>294</v>
      </c>
      <c r="L547" s="330" t="s">
        <v>295</v>
      </c>
      <c r="M547" s="333" t="s">
        <v>294</v>
      </c>
      <c r="N547" s="334" t="s">
        <v>295</v>
      </c>
      <c r="O547" s="333" t="s">
        <v>294</v>
      </c>
      <c r="P547" s="334" t="s">
        <v>295</v>
      </c>
      <c r="Q547" s="333" t="s">
        <v>294</v>
      </c>
      <c r="R547" s="334" t="s">
        <v>295</v>
      </c>
    </row>
    <row r="548" spans="3:18" x14ac:dyDescent="0.25">
      <c r="C548" s="1129"/>
      <c r="D548" s="335" t="s">
        <v>296</v>
      </c>
      <c r="E548" s="336">
        <v>147</v>
      </c>
      <c r="F548" s="337">
        <v>24</v>
      </c>
      <c r="G548" s="338">
        <v>168</v>
      </c>
      <c r="H548" s="339">
        <v>33</v>
      </c>
      <c r="I548" s="336">
        <v>186</v>
      </c>
      <c r="J548" s="337">
        <v>44</v>
      </c>
      <c r="K548" s="338">
        <v>215</v>
      </c>
      <c r="L548" s="339">
        <v>70</v>
      </c>
      <c r="M548" s="336">
        <v>249</v>
      </c>
      <c r="N548" s="337">
        <v>86</v>
      </c>
      <c r="O548" s="338">
        <v>275</v>
      </c>
      <c r="P548" s="337">
        <v>102</v>
      </c>
      <c r="Q548" s="338">
        <v>281</v>
      </c>
      <c r="R548" s="337">
        <v>102</v>
      </c>
    </row>
    <row r="549" spans="3:18" x14ac:dyDescent="0.25">
      <c r="C549" s="1129"/>
      <c r="D549" s="340" t="s">
        <v>297</v>
      </c>
      <c r="E549" s="341">
        <v>572</v>
      </c>
      <c r="F549" s="342">
        <v>159</v>
      </c>
      <c r="G549" s="343">
        <v>649</v>
      </c>
      <c r="H549" s="344">
        <v>190</v>
      </c>
      <c r="I549" s="341">
        <v>733</v>
      </c>
      <c r="J549" s="342">
        <v>234</v>
      </c>
      <c r="K549" s="343">
        <v>852</v>
      </c>
      <c r="L549" s="344">
        <v>281</v>
      </c>
      <c r="M549" s="341">
        <v>1043</v>
      </c>
      <c r="N549" s="342">
        <v>359</v>
      </c>
      <c r="O549" s="343">
        <v>1217</v>
      </c>
      <c r="P549" s="342">
        <v>428</v>
      </c>
      <c r="Q549" s="343">
        <v>1228</v>
      </c>
      <c r="R549" s="342">
        <v>459</v>
      </c>
    </row>
    <row r="550" spans="3:18" x14ac:dyDescent="0.25">
      <c r="C550" s="1129"/>
      <c r="D550" s="345" t="s">
        <v>298</v>
      </c>
      <c r="E550" s="346">
        <v>238</v>
      </c>
      <c r="F550" s="347">
        <v>4</v>
      </c>
      <c r="G550" s="348">
        <v>248</v>
      </c>
      <c r="H550" s="349">
        <v>5</v>
      </c>
      <c r="I550" s="346">
        <v>255</v>
      </c>
      <c r="J550" s="347">
        <v>5</v>
      </c>
      <c r="K550" s="348">
        <v>260</v>
      </c>
      <c r="L550" s="349">
        <v>5</v>
      </c>
      <c r="M550" s="346">
        <v>268</v>
      </c>
      <c r="N550" s="347">
        <v>6</v>
      </c>
      <c r="O550" s="348">
        <v>274</v>
      </c>
      <c r="P550" s="347">
        <v>6</v>
      </c>
      <c r="Q550" s="348">
        <v>266</v>
      </c>
      <c r="R550" s="347">
        <v>6</v>
      </c>
    </row>
    <row r="551" spans="3:18" x14ac:dyDescent="0.25">
      <c r="C551" s="1129"/>
      <c r="D551" s="340" t="s">
        <v>299</v>
      </c>
      <c r="E551" s="341">
        <v>119</v>
      </c>
      <c r="F551" s="342">
        <v>0</v>
      </c>
      <c r="G551" s="343">
        <v>121</v>
      </c>
      <c r="H551" s="344">
        <v>0</v>
      </c>
      <c r="I551" s="341">
        <v>122</v>
      </c>
      <c r="J551" s="342">
        <v>0</v>
      </c>
      <c r="K551" s="343">
        <v>126</v>
      </c>
      <c r="L551" s="344">
        <v>0</v>
      </c>
      <c r="M551" s="341">
        <v>129</v>
      </c>
      <c r="N551" s="342">
        <v>0</v>
      </c>
      <c r="O551" s="343">
        <v>130</v>
      </c>
      <c r="P551" s="342">
        <v>0</v>
      </c>
      <c r="Q551" s="343">
        <v>125</v>
      </c>
      <c r="R551" s="342">
        <v>0</v>
      </c>
    </row>
    <row r="552" spans="3:18" x14ac:dyDescent="0.25">
      <c r="C552" s="1129"/>
      <c r="D552" s="345" t="s">
        <v>300</v>
      </c>
      <c r="E552" s="346">
        <v>46</v>
      </c>
      <c r="F552" s="347">
        <v>0</v>
      </c>
      <c r="G552" s="348">
        <v>47</v>
      </c>
      <c r="H552" s="349">
        <v>0</v>
      </c>
      <c r="I552" s="346">
        <v>47</v>
      </c>
      <c r="J552" s="347">
        <v>0</v>
      </c>
      <c r="K552" s="348">
        <v>48</v>
      </c>
      <c r="L552" s="349">
        <v>0</v>
      </c>
      <c r="M552" s="346">
        <v>48</v>
      </c>
      <c r="N552" s="347">
        <v>0</v>
      </c>
      <c r="O552" s="348">
        <v>48</v>
      </c>
      <c r="P552" s="347">
        <v>1</v>
      </c>
      <c r="Q552" s="348">
        <v>46</v>
      </c>
      <c r="R552" s="347">
        <v>1</v>
      </c>
    </row>
    <row r="553" spans="3:18" x14ac:dyDescent="0.25">
      <c r="C553" s="1129"/>
      <c r="D553" s="340" t="s">
        <v>301</v>
      </c>
      <c r="E553" s="341">
        <v>32</v>
      </c>
      <c r="F553" s="342">
        <v>17</v>
      </c>
      <c r="G553" s="343">
        <v>36</v>
      </c>
      <c r="H553" s="344">
        <v>20</v>
      </c>
      <c r="I553" s="341">
        <v>41</v>
      </c>
      <c r="J553" s="342">
        <v>27</v>
      </c>
      <c r="K553" s="343">
        <v>45</v>
      </c>
      <c r="L553" s="344">
        <v>29</v>
      </c>
      <c r="M553" s="341">
        <v>49</v>
      </c>
      <c r="N553" s="342">
        <v>43</v>
      </c>
      <c r="O553" s="343">
        <v>54</v>
      </c>
      <c r="P553" s="342">
        <v>61</v>
      </c>
      <c r="Q553" s="343">
        <v>55</v>
      </c>
      <c r="R553" s="342">
        <v>63</v>
      </c>
    </row>
    <row r="554" spans="3:18" x14ac:dyDescent="0.25">
      <c r="C554" s="1129"/>
      <c r="D554" s="345" t="s">
        <v>302</v>
      </c>
      <c r="E554" s="346">
        <v>50</v>
      </c>
      <c r="F554" s="347">
        <v>1</v>
      </c>
      <c r="G554" s="348">
        <v>62</v>
      </c>
      <c r="H554" s="349">
        <v>1</v>
      </c>
      <c r="I554" s="346">
        <v>67</v>
      </c>
      <c r="J554" s="347">
        <v>1</v>
      </c>
      <c r="K554" s="348">
        <v>70</v>
      </c>
      <c r="L554" s="349">
        <v>1</v>
      </c>
      <c r="M554" s="346">
        <v>72</v>
      </c>
      <c r="N554" s="347">
        <v>1</v>
      </c>
      <c r="O554" s="348">
        <v>74</v>
      </c>
      <c r="P554" s="347">
        <v>1</v>
      </c>
      <c r="Q554" s="348">
        <v>69</v>
      </c>
      <c r="R554" s="347">
        <v>1</v>
      </c>
    </row>
    <row r="555" spans="3:18" x14ac:dyDescent="0.25">
      <c r="C555" s="1129"/>
      <c r="D555" s="340" t="s">
        <v>303</v>
      </c>
      <c r="E555" s="341">
        <v>34</v>
      </c>
      <c r="F555" s="342">
        <v>0</v>
      </c>
      <c r="G555" s="343">
        <v>35</v>
      </c>
      <c r="H555" s="344">
        <v>0</v>
      </c>
      <c r="I555" s="341">
        <v>36</v>
      </c>
      <c r="J555" s="342">
        <v>0</v>
      </c>
      <c r="K555" s="343">
        <v>36</v>
      </c>
      <c r="L555" s="344">
        <v>0</v>
      </c>
      <c r="M555" s="341">
        <v>36</v>
      </c>
      <c r="N555" s="342">
        <v>0</v>
      </c>
      <c r="O555" s="343">
        <v>36</v>
      </c>
      <c r="P555" s="342">
        <v>0</v>
      </c>
      <c r="Q555" s="343">
        <v>39</v>
      </c>
      <c r="R555" s="342">
        <v>0</v>
      </c>
    </row>
    <row r="556" spans="3:18" x14ac:dyDescent="0.25">
      <c r="C556" s="1129"/>
      <c r="D556" s="345" t="s">
        <v>304</v>
      </c>
      <c r="E556" s="350">
        <v>8</v>
      </c>
      <c r="F556" s="351">
        <v>0</v>
      </c>
      <c r="G556" s="352">
        <v>8</v>
      </c>
      <c r="H556" s="353">
        <v>0</v>
      </c>
      <c r="I556" s="350">
        <v>8</v>
      </c>
      <c r="J556" s="351">
        <v>0</v>
      </c>
      <c r="K556" s="352">
        <v>8</v>
      </c>
      <c r="L556" s="353">
        <v>0</v>
      </c>
      <c r="M556" s="350">
        <v>8</v>
      </c>
      <c r="N556" s="351">
        <v>0</v>
      </c>
      <c r="O556" s="352">
        <v>8</v>
      </c>
      <c r="P556" s="351">
        <v>0</v>
      </c>
      <c r="Q556" s="352">
        <v>9</v>
      </c>
      <c r="R556" s="351">
        <v>0</v>
      </c>
    </row>
    <row r="557" spans="3:18" ht="15.75" thickBot="1" x14ac:dyDescent="0.3">
      <c r="C557" s="1129"/>
      <c r="D557" s="354" t="s">
        <v>10</v>
      </c>
      <c r="E557" s="355">
        <f t="shared" ref="E557:P557" si="41">SUM(E548:E556)</f>
        <v>1246</v>
      </c>
      <c r="F557" s="356">
        <f t="shared" si="41"/>
        <v>205</v>
      </c>
      <c r="G557" s="357">
        <f t="shared" si="41"/>
        <v>1374</v>
      </c>
      <c r="H557" s="358">
        <f t="shared" si="41"/>
        <v>249</v>
      </c>
      <c r="I557" s="355">
        <f t="shared" si="41"/>
        <v>1495</v>
      </c>
      <c r="J557" s="356">
        <f t="shared" si="41"/>
        <v>311</v>
      </c>
      <c r="K557" s="357">
        <f t="shared" si="41"/>
        <v>1660</v>
      </c>
      <c r="L557" s="358">
        <f t="shared" si="41"/>
        <v>386</v>
      </c>
      <c r="M557" s="355">
        <f t="shared" si="41"/>
        <v>1902</v>
      </c>
      <c r="N557" s="356">
        <f t="shared" si="41"/>
        <v>495</v>
      </c>
      <c r="O557" s="357">
        <f t="shared" si="41"/>
        <v>2116</v>
      </c>
      <c r="P557" s="356">
        <f t="shared" si="41"/>
        <v>599</v>
      </c>
      <c r="Q557" s="357">
        <f>SUM(Q548:Q556)</f>
        <v>2118</v>
      </c>
      <c r="R557" s="356">
        <f>SUM(R548:R556)</f>
        <v>632</v>
      </c>
    </row>
    <row r="558" spans="3:18" ht="30.75" thickBot="1" x14ac:dyDescent="0.3">
      <c r="C558" s="1130"/>
      <c r="D558" s="359" t="s">
        <v>305</v>
      </c>
      <c r="E558" s="1137">
        <f>E557+F557</f>
        <v>1451</v>
      </c>
      <c r="F558" s="1138"/>
      <c r="G558" s="1137">
        <f>G557+H557</f>
        <v>1623</v>
      </c>
      <c r="H558" s="1138"/>
      <c r="I558" s="1137">
        <f>I557+J557</f>
        <v>1806</v>
      </c>
      <c r="J558" s="1138"/>
      <c r="K558" s="1137">
        <f>K557+L557</f>
        <v>2046</v>
      </c>
      <c r="L558" s="1138"/>
      <c r="M558" s="1137">
        <f>M557+N557</f>
        <v>2397</v>
      </c>
      <c r="N558" s="1138"/>
      <c r="O558" s="1137">
        <f>O557+P557</f>
        <v>2715</v>
      </c>
      <c r="P558" s="1138"/>
      <c r="Q558" s="1137">
        <f>Q557+R557</f>
        <v>2750</v>
      </c>
      <c r="R558" s="1138"/>
    </row>
    <row r="559" spans="3:18" ht="15.75" thickBot="1" x14ac:dyDescent="0.3">
      <c r="C559" s="1127" t="s">
        <v>347</v>
      </c>
      <c r="D559" s="1131" t="str">
        <f>D546</f>
        <v>CATEG.</v>
      </c>
      <c r="E559" s="1133">
        <v>2004</v>
      </c>
      <c r="F559" s="1134"/>
      <c r="G559" s="1135">
        <v>2005</v>
      </c>
      <c r="H559" s="1136"/>
      <c r="I559" s="1133">
        <v>2006</v>
      </c>
      <c r="J559" s="1134"/>
      <c r="K559" s="1135">
        <v>2007</v>
      </c>
      <c r="L559" s="1136"/>
      <c r="M559" s="1133">
        <v>2008</v>
      </c>
      <c r="N559" s="1134"/>
      <c r="O559" s="1133">
        <v>2009</v>
      </c>
      <c r="P559" s="1134"/>
      <c r="Q559" s="1133">
        <v>2010</v>
      </c>
      <c r="R559" s="1134"/>
    </row>
    <row r="560" spans="3:18" ht="15.75" thickBot="1" x14ac:dyDescent="0.3">
      <c r="C560" s="1128"/>
      <c r="D560" s="1132"/>
      <c r="E560" s="329" t="s">
        <v>294</v>
      </c>
      <c r="F560" s="330" t="s">
        <v>295</v>
      </c>
      <c r="G560" s="331" t="s">
        <v>294</v>
      </c>
      <c r="H560" s="332" t="s">
        <v>295</v>
      </c>
      <c r="I560" s="329" t="s">
        <v>294</v>
      </c>
      <c r="J560" s="330" t="s">
        <v>295</v>
      </c>
      <c r="K560" s="331" t="s">
        <v>294</v>
      </c>
      <c r="L560" s="330" t="s">
        <v>295</v>
      </c>
      <c r="M560" s="333" t="s">
        <v>294</v>
      </c>
      <c r="N560" s="334" t="s">
        <v>295</v>
      </c>
      <c r="O560" s="333" t="s">
        <v>294</v>
      </c>
      <c r="P560" s="334" t="s">
        <v>295</v>
      </c>
      <c r="Q560" s="333" t="s">
        <v>294</v>
      </c>
      <c r="R560" s="334" t="s">
        <v>295</v>
      </c>
    </row>
    <row r="561" spans="3:18" x14ac:dyDescent="0.25">
      <c r="C561" s="1129"/>
      <c r="D561" s="335" t="s">
        <v>296</v>
      </c>
      <c r="E561" s="336">
        <v>36</v>
      </c>
      <c r="F561" s="337">
        <v>5</v>
      </c>
      <c r="G561" s="338">
        <v>40</v>
      </c>
      <c r="H561" s="339">
        <v>6</v>
      </c>
      <c r="I561" s="336">
        <v>46</v>
      </c>
      <c r="J561" s="337">
        <v>7</v>
      </c>
      <c r="K561" s="338">
        <v>55</v>
      </c>
      <c r="L561" s="339">
        <v>11</v>
      </c>
      <c r="M561" s="336">
        <v>64</v>
      </c>
      <c r="N561" s="337">
        <v>15</v>
      </c>
      <c r="O561" s="338">
        <v>74</v>
      </c>
      <c r="P561" s="337">
        <v>23</v>
      </c>
      <c r="Q561" s="338">
        <v>90</v>
      </c>
      <c r="R561" s="337">
        <v>35</v>
      </c>
    </row>
    <row r="562" spans="3:18" x14ac:dyDescent="0.25">
      <c r="C562" s="1129"/>
      <c r="D562" s="340" t="s">
        <v>297</v>
      </c>
      <c r="E562" s="341">
        <v>242</v>
      </c>
      <c r="F562" s="342">
        <v>35</v>
      </c>
      <c r="G562" s="343">
        <v>325</v>
      </c>
      <c r="H562" s="344">
        <v>50</v>
      </c>
      <c r="I562" s="341">
        <v>378</v>
      </c>
      <c r="J562" s="342">
        <v>58</v>
      </c>
      <c r="K562" s="343">
        <v>448</v>
      </c>
      <c r="L562" s="344">
        <v>72</v>
      </c>
      <c r="M562" s="341">
        <v>565</v>
      </c>
      <c r="N562" s="342">
        <v>93</v>
      </c>
      <c r="O562" s="343">
        <v>771</v>
      </c>
      <c r="P562" s="342">
        <v>174</v>
      </c>
      <c r="Q562" s="343">
        <v>899</v>
      </c>
      <c r="R562" s="342">
        <v>250</v>
      </c>
    </row>
    <row r="563" spans="3:18" x14ac:dyDescent="0.25">
      <c r="C563" s="1129"/>
      <c r="D563" s="345" t="s">
        <v>298</v>
      </c>
      <c r="E563" s="346">
        <v>77</v>
      </c>
      <c r="F563" s="347">
        <v>1</v>
      </c>
      <c r="G563" s="348">
        <v>82</v>
      </c>
      <c r="H563" s="349">
        <v>1</v>
      </c>
      <c r="I563" s="346">
        <v>85</v>
      </c>
      <c r="J563" s="347">
        <v>1</v>
      </c>
      <c r="K563" s="348">
        <v>87</v>
      </c>
      <c r="L563" s="349">
        <v>1</v>
      </c>
      <c r="M563" s="346">
        <v>88</v>
      </c>
      <c r="N563" s="347">
        <v>1</v>
      </c>
      <c r="O563" s="348">
        <v>90</v>
      </c>
      <c r="P563" s="347">
        <v>1</v>
      </c>
      <c r="Q563" s="348">
        <v>97</v>
      </c>
      <c r="R563" s="347">
        <v>1</v>
      </c>
    </row>
    <row r="564" spans="3:18" x14ac:dyDescent="0.25">
      <c r="C564" s="1129"/>
      <c r="D564" s="340" t="s">
        <v>299</v>
      </c>
      <c r="E564" s="341">
        <v>49</v>
      </c>
      <c r="F564" s="342">
        <v>0</v>
      </c>
      <c r="G564" s="343">
        <v>52</v>
      </c>
      <c r="H564" s="344">
        <v>0</v>
      </c>
      <c r="I564" s="341">
        <v>53</v>
      </c>
      <c r="J564" s="342">
        <v>0</v>
      </c>
      <c r="K564" s="343">
        <v>53</v>
      </c>
      <c r="L564" s="344">
        <v>0</v>
      </c>
      <c r="M564" s="341">
        <v>54</v>
      </c>
      <c r="N564" s="342">
        <v>0</v>
      </c>
      <c r="O564" s="343">
        <v>55</v>
      </c>
      <c r="P564" s="342">
        <v>0</v>
      </c>
      <c r="Q564" s="343">
        <v>56</v>
      </c>
      <c r="R564" s="342">
        <v>0</v>
      </c>
    </row>
    <row r="565" spans="3:18" x14ac:dyDescent="0.25">
      <c r="C565" s="1129"/>
      <c r="D565" s="345" t="s">
        <v>300</v>
      </c>
      <c r="E565" s="346">
        <v>9</v>
      </c>
      <c r="F565" s="347">
        <v>0</v>
      </c>
      <c r="G565" s="348">
        <v>9</v>
      </c>
      <c r="H565" s="349">
        <v>0</v>
      </c>
      <c r="I565" s="346">
        <v>11</v>
      </c>
      <c r="J565" s="347">
        <v>0</v>
      </c>
      <c r="K565" s="348">
        <v>11</v>
      </c>
      <c r="L565" s="349">
        <v>0</v>
      </c>
      <c r="M565" s="346">
        <v>11</v>
      </c>
      <c r="N565" s="347">
        <v>0</v>
      </c>
      <c r="O565" s="348">
        <v>14</v>
      </c>
      <c r="P565" s="347">
        <v>0</v>
      </c>
      <c r="Q565" s="348">
        <v>15</v>
      </c>
      <c r="R565" s="347">
        <v>0</v>
      </c>
    </row>
    <row r="566" spans="3:18" x14ac:dyDescent="0.25">
      <c r="C566" s="1129"/>
      <c r="D566" s="340" t="s">
        <v>301</v>
      </c>
      <c r="E566" s="341">
        <v>10</v>
      </c>
      <c r="F566" s="342">
        <v>3</v>
      </c>
      <c r="G566" s="343">
        <v>12</v>
      </c>
      <c r="H566" s="344">
        <v>7</v>
      </c>
      <c r="I566" s="341">
        <v>16</v>
      </c>
      <c r="J566" s="342">
        <v>12</v>
      </c>
      <c r="K566" s="343">
        <v>18</v>
      </c>
      <c r="L566" s="344">
        <v>12</v>
      </c>
      <c r="M566" s="341">
        <v>19</v>
      </c>
      <c r="N566" s="342">
        <v>15</v>
      </c>
      <c r="O566" s="343">
        <v>19</v>
      </c>
      <c r="P566" s="342">
        <v>17</v>
      </c>
      <c r="Q566" s="343">
        <v>25</v>
      </c>
      <c r="R566" s="342">
        <v>21</v>
      </c>
    </row>
    <row r="567" spans="3:18" x14ac:dyDescent="0.25">
      <c r="C567" s="1129"/>
      <c r="D567" s="345" t="s">
        <v>302</v>
      </c>
      <c r="E567" s="346">
        <v>22</v>
      </c>
      <c r="F567" s="347">
        <v>0</v>
      </c>
      <c r="G567" s="348">
        <v>26</v>
      </c>
      <c r="H567" s="349">
        <v>0</v>
      </c>
      <c r="I567" s="346">
        <v>26</v>
      </c>
      <c r="J567" s="347">
        <v>0</v>
      </c>
      <c r="K567" s="348">
        <v>28</v>
      </c>
      <c r="L567" s="349">
        <v>0</v>
      </c>
      <c r="M567" s="346">
        <v>29</v>
      </c>
      <c r="N567" s="347">
        <v>0</v>
      </c>
      <c r="O567" s="348">
        <v>30</v>
      </c>
      <c r="P567" s="347">
        <v>0</v>
      </c>
      <c r="Q567" s="348">
        <v>33</v>
      </c>
      <c r="R567" s="347">
        <v>0</v>
      </c>
    </row>
    <row r="568" spans="3:18" x14ac:dyDescent="0.25">
      <c r="C568" s="1129"/>
      <c r="D568" s="340" t="s">
        <v>303</v>
      </c>
      <c r="E568" s="341">
        <v>11</v>
      </c>
      <c r="F568" s="342">
        <v>0</v>
      </c>
      <c r="G568" s="343">
        <v>12</v>
      </c>
      <c r="H568" s="344">
        <v>0</v>
      </c>
      <c r="I568" s="341">
        <v>13</v>
      </c>
      <c r="J568" s="342">
        <v>0</v>
      </c>
      <c r="K568" s="343">
        <v>15</v>
      </c>
      <c r="L568" s="344">
        <v>0</v>
      </c>
      <c r="M568" s="341">
        <v>16</v>
      </c>
      <c r="N568" s="342">
        <v>0</v>
      </c>
      <c r="O568" s="343">
        <v>17</v>
      </c>
      <c r="P568" s="342">
        <v>0</v>
      </c>
      <c r="Q568" s="343">
        <v>20</v>
      </c>
      <c r="R568" s="342">
        <v>0</v>
      </c>
    </row>
    <row r="569" spans="3:18" x14ac:dyDescent="0.25">
      <c r="C569" s="1129"/>
      <c r="D569" s="345" t="s">
        <v>304</v>
      </c>
      <c r="E569" s="350">
        <v>1</v>
      </c>
      <c r="F569" s="351">
        <v>0</v>
      </c>
      <c r="G569" s="352">
        <v>1</v>
      </c>
      <c r="H569" s="353">
        <v>0</v>
      </c>
      <c r="I569" s="350">
        <v>1</v>
      </c>
      <c r="J569" s="351">
        <v>0</v>
      </c>
      <c r="K569" s="352">
        <v>1</v>
      </c>
      <c r="L569" s="353">
        <v>0</v>
      </c>
      <c r="M569" s="350">
        <v>1</v>
      </c>
      <c r="N569" s="351">
        <v>0</v>
      </c>
      <c r="O569" s="352">
        <v>1</v>
      </c>
      <c r="P569" s="351">
        <v>0</v>
      </c>
      <c r="Q569" s="352">
        <v>2</v>
      </c>
      <c r="R569" s="351">
        <v>0</v>
      </c>
    </row>
    <row r="570" spans="3:18" ht="15.75" thickBot="1" x14ac:dyDescent="0.3">
      <c r="C570" s="1129"/>
      <c r="D570" s="354" t="s">
        <v>10</v>
      </c>
      <c r="E570" s="355">
        <f t="shared" ref="E570:P570" si="42">SUM(E561:E569)</f>
        <v>457</v>
      </c>
      <c r="F570" s="356">
        <f t="shared" si="42"/>
        <v>44</v>
      </c>
      <c r="G570" s="357">
        <f t="shared" si="42"/>
        <v>559</v>
      </c>
      <c r="H570" s="358">
        <f t="shared" si="42"/>
        <v>64</v>
      </c>
      <c r="I570" s="355">
        <f t="shared" si="42"/>
        <v>629</v>
      </c>
      <c r="J570" s="356">
        <f t="shared" si="42"/>
        <v>78</v>
      </c>
      <c r="K570" s="357">
        <f t="shared" si="42"/>
        <v>716</v>
      </c>
      <c r="L570" s="358">
        <f t="shared" si="42"/>
        <v>96</v>
      </c>
      <c r="M570" s="355">
        <f t="shared" si="42"/>
        <v>847</v>
      </c>
      <c r="N570" s="356">
        <f t="shared" si="42"/>
        <v>124</v>
      </c>
      <c r="O570" s="357">
        <f t="shared" si="42"/>
        <v>1071</v>
      </c>
      <c r="P570" s="356">
        <f t="shared" si="42"/>
        <v>215</v>
      </c>
      <c r="Q570" s="357">
        <f>SUM(Q561:Q569)</f>
        <v>1237</v>
      </c>
      <c r="R570" s="356">
        <f>SUM(R561:R569)</f>
        <v>307</v>
      </c>
    </row>
    <row r="571" spans="3:18" ht="30.75" thickBot="1" x14ac:dyDescent="0.3">
      <c r="C571" s="1130"/>
      <c r="D571" s="359" t="s">
        <v>305</v>
      </c>
      <c r="E571" s="1137">
        <f>E570+F570</f>
        <v>501</v>
      </c>
      <c r="F571" s="1138"/>
      <c r="G571" s="1137">
        <f>G570+H570</f>
        <v>623</v>
      </c>
      <c r="H571" s="1138"/>
      <c r="I571" s="1137">
        <f>I570+J570</f>
        <v>707</v>
      </c>
      <c r="J571" s="1138"/>
      <c r="K571" s="1137">
        <f>K570+L570</f>
        <v>812</v>
      </c>
      <c r="L571" s="1138"/>
      <c r="M571" s="1137">
        <f>M570+N570</f>
        <v>971</v>
      </c>
      <c r="N571" s="1138"/>
      <c r="O571" s="1137">
        <f>O570+P570</f>
        <v>1286</v>
      </c>
      <c r="P571" s="1138"/>
      <c r="Q571" s="1137">
        <f>Q570+R570</f>
        <v>1544</v>
      </c>
      <c r="R571" s="1138"/>
    </row>
    <row r="572" spans="3:18" ht="15.75" thickBot="1" x14ac:dyDescent="0.3">
      <c r="C572" s="1127" t="s">
        <v>348</v>
      </c>
      <c r="D572" s="1131" t="str">
        <f>D559</f>
        <v>CATEG.</v>
      </c>
      <c r="E572" s="1133">
        <v>2004</v>
      </c>
      <c r="F572" s="1134"/>
      <c r="G572" s="1135">
        <v>2005</v>
      </c>
      <c r="H572" s="1136"/>
      <c r="I572" s="1133">
        <v>2006</v>
      </c>
      <c r="J572" s="1134"/>
      <c r="K572" s="1135">
        <v>2007</v>
      </c>
      <c r="L572" s="1136"/>
      <c r="M572" s="1133">
        <v>2008</v>
      </c>
      <c r="N572" s="1134"/>
      <c r="O572" s="1133">
        <v>2009</v>
      </c>
      <c r="P572" s="1134"/>
      <c r="Q572" s="1133">
        <v>2010</v>
      </c>
      <c r="R572" s="1134"/>
    </row>
    <row r="573" spans="3:18" ht="15.75" thickBot="1" x14ac:dyDescent="0.3">
      <c r="C573" s="1128"/>
      <c r="D573" s="1132"/>
      <c r="E573" s="329" t="s">
        <v>294</v>
      </c>
      <c r="F573" s="330" t="s">
        <v>295</v>
      </c>
      <c r="G573" s="331" t="s">
        <v>294</v>
      </c>
      <c r="H573" s="332" t="s">
        <v>295</v>
      </c>
      <c r="I573" s="329" t="s">
        <v>294</v>
      </c>
      <c r="J573" s="330" t="s">
        <v>295</v>
      </c>
      <c r="K573" s="331" t="s">
        <v>294</v>
      </c>
      <c r="L573" s="330" t="s">
        <v>295</v>
      </c>
      <c r="M573" s="333" t="s">
        <v>294</v>
      </c>
      <c r="N573" s="334" t="s">
        <v>295</v>
      </c>
      <c r="O573" s="333" t="s">
        <v>294</v>
      </c>
      <c r="P573" s="334" t="s">
        <v>295</v>
      </c>
      <c r="Q573" s="333" t="s">
        <v>294</v>
      </c>
      <c r="R573" s="334" t="s">
        <v>295</v>
      </c>
    </row>
    <row r="574" spans="3:18" x14ac:dyDescent="0.25">
      <c r="C574" s="1129"/>
      <c r="D574" s="335" t="s">
        <v>296</v>
      </c>
      <c r="E574" s="336">
        <v>68</v>
      </c>
      <c r="F574" s="337">
        <v>6</v>
      </c>
      <c r="G574" s="338">
        <v>73</v>
      </c>
      <c r="H574" s="339">
        <v>8</v>
      </c>
      <c r="I574" s="336">
        <v>83</v>
      </c>
      <c r="J574" s="337">
        <v>10</v>
      </c>
      <c r="K574" s="338">
        <v>89</v>
      </c>
      <c r="L574" s="339">
        <v>10</v>
      </c>
      <c r="M574" s="336">
        <v>105</v>
      </c>
      <c r="N574" s="337">
        <v>13</v>
      </c>
      <c r="O574" s="338">
        <v>134</v>
      </c>
      <c r="P574" s="337">
        <v>26</v>
      </c>
      <c r="Q574" s="338">
        <v>138</v>
      </c>
      <c r="R574" s="337">
        <v>47</v>
      </c>
    </row>
    <row r="575" spans="3:18" x14ac:dyDescent="0.25">
      <c r="C575" s="1129"/>
      <c r="D575" s="340" t="s">
        <v>297</v>
      </c>
      <c r="E575" s="341">
        <v>583</v>
      </c>
      <c r="F575" s="342">
        <v>86</v>
      </c>
      <c r="G575" s="343">
        <v>752</v>
      </c>
      <c r="H575" s="344">
        <v>114</v>
      </c>
      <c r="I575" s="341">
        <v>892</v>
      </c>
      <c r="J575" s="342">
        <v>163</v>
      </c>
      <c r="K575" s="343">
        <v>1074</v>
      </c>
      <c r="L575" s="344">
        <v>212</v>
      </c>
      <c r="M575" s="341">
        <v>1479</v>
      </c>
      <c r="N575" s="342">
        <v>326</v>
      </c>
      <c r="O575" s="343">
        <v>1879</v>
      </c>
      <c r="P575" s="342">
        <v>475</v>
      </c>
      <c r="Q575" s="343">
        <v>2055</v>
      </c>
      <c r="R575" s="342">
        <v>555</v>
      </c>
    </row>
    <row r="576" spans="3:18" x14ac:dyDescent="0.25">
      <c r="C576" s="1129"/>
      <c r="D576" s="345" t="s">
        <v>298</v>
      </c>
      <c r="E576" s="346">
        <v>212</v>
      </c>
      <c r="F576" s="347">
        <v>4</v>
      </c>
      <c r="G576" s="348">
        <v>222</v>
      </c>
      <c r="H576" s="349">
        <v>4</v>
      </c>
      <c r="I576" s="346">
        <v>234</v>
      </c>
      <c r="J576" s="347">
        <v>4</v>
      </c>
      <c r="K576" s="348">
        <v>245</v>
      </c>
      <c r="L576" s="349">
        <v>4</v>
      </c>
      <c r="M576" s="346">
        <v>255</v>
      </c>
      <c r="N576" s="347">
        <v>5</v>
      </c>
      <c r="O576" s="348">
        <v>263</v>
      </c>
      <c r="P576" s="347">
        <v>5</v>
      </c>
      <c r="Q576" s="348">
        <v>268</v>
      </c>
      <c r="R576" s="347">
        <v>6</v>
      </c>
    </row>
    <row r="577" spans="2:18" x14ac:dyDescent="0.25">
      <c r="C577" s="1129"/>
      <c r="D577" s="340" t="s">
        <v>299</v>
      </c>
      <c r="E577" s="341">
        <v>107</v>
      </c>
      <c r="F577" s="342">
        <v>0</v>
      </c>
      <c r="G577" s="343">
        <v>117</v>
      </c>
      <c r="H577" s="344">
        <v>0</v>
      </c>
      <c r="I577" s="341">
        <v>121</v>
      </c>
      <c r="J577" s="342">
        <v>0</v>
      </c>
      <c r="K577" s="343">
        <v>129</v>
      </c>
      <c r="L577" s="344">
        <v>0</v>
      </c>
      <c r="M577" s="341">
        <v>137</v>
      </c>
      <c r="N577" s="342">
        <v>0</v>
      </c>
      <c r="O577" s="343">
        <v>141</v>
      </c>
      <c r="P577" s="342">
        <v>1</v>
      </c>
      <c r="Q577" s="343">
        <v>147</v>
      </c>
      <c r="R577" s="342">
        <v>1</v>
      </c>
    </row>
    <row r="578" spans="2:18" x14ac:dyDescent="0.25">
      <c r="B578" s="910" t="s">
        <v>40</v>
      </c>
      <c r="C578" s="1129"/>
      <c r="D578" s="345" t="s">
        <v>300</v>
      </c>
      <c r="E578" s="346">
        <v>34</v>
      </c>
      <c r="F578" s="347">
        <v>0</v>
      </c>
      <c r="G578" s="348">
        <v>37</v>
      </c>
      <c r="H578" s="349">
        <v>0</v>
      </c>
      <c r="I578" s="346">
        <v>38</v>
      </c>
      <c r="J578" s="347">
        <v>0</v>
      </c>
      <c r="K578" s="348">
        <v>41</v>
      </c>
      <c r="L578" s="349">
        <v>0</v>
      </c>
      <c r="M578" s="346">
        <v>41</v>
      </c>
      <c r="N578" s="347">
        <v>0</v>
      </c>
      <c r="O578" s="348">
        <v>44</v>
      </c>
      <c r="P578" s="347">
        <v>0</v>
      </c>
      <c r="Q578" s="348">
        <v>43</v>
      </c>
      <c r="R578" s="347">
        <v>0</v>
      </c>
    </row>
    <row r="579" spans="2:18" x14ac:dyDescent="0.25">
      <c r="B579" s="910" t="s">
        <v>42</v>
      </c>
      <c r="C579" s="1129"/>
      <c r="D579" s="340" t="s">
        <v>301</v>
      </c>
      <c r="E579" s="341">
        <v>34</v>
      </c>
      <c r="F579" s="342">
        <v>23</v>
      </c>
      <c r="G579" s="343">
        <v>43</v>
      </c>
      <c r="H579" s="344">
        <v>32</v>
      </c>
      <c r="I579" s="341">
        <v>52</v>
      </c>
      <c r="J579" s="342">
        <v>42</v>
      </c>
      <c r="K579" s="343">
        <v>56</v>
      </c>
      <c r="L579" s="344">
        <v>47</v>
      </c>
      <c r="M579" s="341">
        <v>64</v>
      </c>
      <c r="N579" s="342">
        <v>55</v>
      </c>
      <c r="O579" s="343">
        <v>75</v>
      </c>
      <c r="P579" s="342">
        <v>74</v>
      </c>
      <c r="Q579" s="343">
        <v>86</v>
      </c>
      <c r="R579" s="342">
        <v>79</v>
      </c>
    </row>
    <row r="580" spans="2:18" x14ac:dyDescent="0.25">
      <c r="B580" s="911" t="s">
        <v>103</v>
      </c>
      <c r="C580" s="1129"/>
      <c r="D580" s="345" t="s">
        <v>302</v>
      </c>
      <c r="E580" s="346">
        <v>67</v>
      </c>
      <c r="F580" s="347">
        <v>1</v>
      </c>
      <c r="G580" s="348">
        <v>80</v>
      </c>
      <c r="H580" s="349">
        <v>1</v>
      </c>
      <c r="I580" s="346">
        <v>84</v>
      </c>
      <c r="J580" s="347">
        <v>1</v>
      </c>
      <c r="K580" s="348">
        <v>91</v>
      </c>
      <c r="L580" s="349">
        <v>1</v>
      </c>
      <c r="M580" s="346">
        <v>97</v>
      </c>
      <c r="N580" s="347">
        <v>1</v>
      </c>
      <c r="O580" s="348">
        <v>103</v>
      </c>
      <c r="P580" s="347">
        <v>1</v>
      </c>
      <c r="Q580" s="348">
        <v>110</v>
      </c>
      <c r="R580" s="347">
        <v>1</v>
      </c>
    </row>
    <row r="581" spans="2:18" x14ac:dyDescent="0.25">
      <c r="C581" s="1129"/>
      <c r="D581" s="340" t="s">
        <v>303</v>
      </c>
      <c r="E581" s="341">
        <v>24</v>
      </c>
      <c r="F581" s="342">
        <v>1</v>
      </c>
      <c r="G581" s="343">
        <v>30</v>
      </c>
      <c r="H581" s="344">
        <v>1</v>
      </c>
      <c r="I581" s="341">
        <v>31</v>
      </c>
      <c r="J581" s="342">
        <v>1</v>
      </c>
      <c r="K581" s="343">
        <v>34</v>
      </c>
      <c r="L581" s="344">
        <v>1</v>
      </c>
      <c r="M581" s="341">
        <v>37</v>
      </c>
      <c r="N581" s="342">
        <v>1</v>
      </c>
      <c r="O581" s="343">
        <v>41</v>
      </c>
      <c r="P581" s="342">
        <v>1</v>
      </c>
      <c r="Q581" s="343">
        <v>43</v>
      </c>
      <c r="R581" s="342">
        <v>1</v>
      </c>
    </row>
    <row r="582" spans="2:18" x14ac:dyDescent="0.25">
      <c r="C582" s="1129"/>
      <c r="D582" s="345" t="s">
        <v>304</v>
      </c>
      <c r="E582" s="350">
        <v>8</v>
      </c>
      <c r="F582" s="351">
        <v>0</v>
      </c>
      <c r="G582" s="352">
        <v>9</v>
      </c>
      <c r="H582" s="353">
        <v>0</v>
      </c>
      <c r="I582" s="350">
        <v>12</v>
      </c>
      <c r="J582" s="351">
        <v>0</v>
      </c>
      <c r="K582" s="352">
        <v>15</v>
      </c>
      <c r="L582" s="353">
        <v>0</v>
      </c>
      <c r="M582" s="350">
        <v>16</v>
      </c>
      <c r="N582" s="351">
        <v>0</v>
      </c>
      <c r="O582" s="352">
        <v>16</v>
      </c>
      <c r="P582" s="351">
        <v>0</v>
      </c>
      <c r="Q582" s="352">
        <v>15</v>
      </c>
      <c r="R582" s="351">
        <v>0</v>
      </c>
    </row>
    <row r="583" spans="2:18" ht="15.75" thickBot="1" x14ac:dyDescent="0.3">
      <c r="C583" s="1129"/>
      <c r="D583" s="354" t="s">
        <v>10</v>
      </c>
      <c r="E583" s="355">
        <f t="shared" ref="E583:P583" si="43">SUM(E574:E582)</f>
        <v>1137</v>
      </c>
      <c r="F583" s="356">
        <f t="shared" si="43"/>
        <v>121</v>
      </c>
      <c r="G583" s="357">
        <f t="shared" si="43"/>
        <v>1363</v>
      </c>
      <c r="H583" s="358">
        <f t="shared" si="43"/>
        <v>160</v>
      </c>
      <c r="I583" s="355">
        <f t="shared" si="43"/>
        <v>1547</v>
      </c>
      <c r="J583" s="356">
        <f t="shared" si="43"/>
        <v>221</v>
      </c>
      <c r="K583" s="357">
        <f t="shared" si="43"/>
        <v>1774</v>
      </c>
      <c r="L583" s="358">
        <f t="shared" si="43"/>
        <v>275</v>
      </c>
      <c r="M583" s="355">
        <f t="shared" si="43"/>
        <v>2231</v>
      </c>
      <c r="N583" s="356">
        <f t="shared" si="43"/>
        <v>401</v>
      </c>
      <c r="O583" s="357">
        <f t="shared" si="43"/>
        <v>2696</v>
      </c>
      <c r="P583" s="356">
        <f t="shared" si="43"/>
        <v>583</v>
      </c>
      <c r="Q583" s="357">
        <f>SUM(Q574:Q582)</f>
        <v>2905</v>
      </c>
      <c r="R583" s="356">
        <f>SUM(R574:R582)</f>
        <v>690</v>
      </c>
    </row>
    <row r="584" spans="2:18" ht="30.75" thickBot="1" x14ac:dyDescent="0.3">
      <c r="C584" s="1130"/>
      <c r="D584" s="359" t="s">
        <v>305</v>
      </c>
      <c r="E584" s="1137">
        <f>E583+F583</f>
        <v>1258</v>
      </c>
      <c r="F584" s="1138"/>
      <c r="G584" s="1137">
        <f>G583+H583</f>
        <v>1523</v>
      </c>
      <c r="H584" s="1138"/>
      <c r="I584" s="1137">
        <f>I583+J583</f>
        <v>1768</v>
      </c>
      <c r="J584" s="1138"/>
      <c r="K584" s="1137">
        <f>K583+L583</f>
        <v>2049</v>
      </c>
      <c r="L584" s="1138"/>
      <c r="M584" s="1137">
        <f>M583+N583</f>
        <v>2632</v>
      </c>
      <c r="N584" s="1138"/>
      <c r="O584" s="1137">
        <f>O583+P583</f>
        <v>3279</v>
      </c>
      <c r="P584" s="1138"/>
      <c r="Q584" s="1137">
        <f>Q583+R583</f>
        <v>3595</v>
      </c>
      <c r="R584" s="1138"/>
    </row>
    <row r="585" spans="2:18" ht="15.75" thickBot="1" x14ac:dyDescent="0.3">
      <c r="C585" s="1127" t="s">
        <v>349</v>
      </c>
      <c r="D585" s="1131" t="str">
        <f>D572</f>
        <v>CATEG.</v>
      </c>
      <c r="E585" s="1133">
        <v>2004</v>
      </c>
      <c r="F585" s="1134"/>
      <c r="G585" s="1135">
        <v>2005</v>
      </c>
      <c r="H585" s="1136"/>
      <c r="I585" s="1133">
        <v>2006</v>
      </c>
      <c r="J585" s="1134"/>
      <c r="K585" s="1135">
        <v>2007</v>
      </c>
      <c r="L585" s="1136"/>
      <c r="M585" s="1133">
        <v>2008</v>
      </c>
      <c r="N585" s="1134"/>
      <c r="O585" s="1133">
        <v>2009</v>
      </c>
      <c r="P585" s="1134"/>
      <c r="Q585" s="1133">
        <v>2010</v>
      </c>
      <c r="R585" s="1134"/>
    </row>
    <row r="586" spans="2:18" ht="15.75" thickBot="1" x14ac:dyDescent="0.3">
      <c r="C586" s="1128"/>
      <c r="D586" s="1132"/>
      <c r="E586" s="329" t="s">
        <v>294</v>
      </c>
      <c r="F586" s="330" t="s">
        <v>295</v>
      </c>
      <c r="G586" s="331" t="s">
        <v>294</v>
      </c>
      <c r="H586" s="332" t="s">
        <v>295</v>
      </c>
      <c r="I586" s="329" t="s">
        <v>294</v>
      </c>
      <c r="J586" s="330" t="s">
        <v>295</v>
      </c>
      <c r="K586" s="331" t="s">
        <v>294</v>
      </c>
      <c r="L586" s="330" t="s">
        <v>295</v>
      </c>
      <c r="M586" s="333" t="s">
        <v>294</v>
      </c>
      <c r="N586" s="334" t="s">
        <v>295</v>
      </c>
      <c r="O586" s="333" t="s">
        <v>294</v>
      </c>
      <c r="P586" s="334" t="s">
        <v>295</v>
      </c>
      <c r="Q586" s="333" t="s">
        <v>294</v>
      </c>
      <c r="R586" s="334" t="s">
        <v>295</v>
      </c>
    </row>
    <row r="587" spans="2:18" x14ac:dyDescent="0.25">
      <c r="C587" s="1129"/>
      <c r="D587" s="335" t="s">
        <v>296</v>
      </c>
      <c r="E587" s="336">
        <v>141</v>
      </c>
      <c r="F587" s="337">
        <v>15</v>
      </c>
      <c r="G587" s="338">
        <v>151</v>
      </c>
      <c r="H587" s="339">
        <v>17</v>
      </c>
      <c r="I587" s="336">
        <v>189</v>
      </c>
      <c r="J587" s="337">
        <v>27</v>
      </c>
      <c r="K587" s="338">
        <v>279</v>
      </c>
      <c r="L587" s="339">
        <v>54</v>
      </c>
      <c r="M587" s="336">
        <v>334</v>
      </c>
      <c r="N587" s="337">
        <v>79</v>
      </c>
      <c r="O587" s="338">
        <v>375</v>
      </c>
      <c r="P587" s="337">
        <v>117</v>
      </c>
      <c r="Q587" s="338">
        <v>398</v>
      </c>
      <c r="R587" s="337">
        <v>133</v>
      </c>
    </row>
    <row r="588" spans="2:18" x14ac:dyDescent="0.25">
      <c r="C588" s="1129"/>
      <c r="D588" s="340" t="s">
        <v>297</v>
      </c>
      <c r="E588" s="341">
        <v>1121</v>
      </c>
      <c r="F588" s="342">
        <v>189</v>
      </c>
      <c r="G588" s="343">
        <v>1331</v>
      </c>
      <c r="H588" s="344">
        <v>220</v>
      </c>
      <c r="I588" s="341">
        <v>1643</v>
      </c>
      <c r="J588" s="342">
        <v>275</v>
      </c>
      <c r="K588" s="343">
        <v>2091</v>
      </c>
      <c r="L588" s="344">
        <v>393</v>
      </c>
      <c r="M588" s="341">
        <v>2549</v>
      </c>
      <c r="N588" s="342">
        <v>549</v>
      </c>
      <c r="O588" s="343">
        <v>3101</v>
      </c>
      <c r="P588" s="342">
        <v>802</v>
      </c>
      <c r="Q588" s="343">
        <v>3452</v>
      </c>
      <c r="R588" s="342">
        <v>1001</v>
      </c>
    </row>
    <row r="589" spans="2:18" x14ac:dyDescent="0.25">
      <c r="C589" s="1129"/>
      <c r="D589" s="345" t="s">
        <v>298</v>
      </c>
      <c r="E589" s="346">
        <v>315</v>
      </c>
      <c r="F589" s="347">
        <v>10</v>
      </c>
      <c r="G589" s="348">
        <v>330</v>
      </c>
      <c r="H589" s="349">
        <v>12</v>
      </c>
      <c r="I589" s="346">
        <v>337</v>
      </c>
      <c r="J589" s="347">
        <v>12</v>
      </c>
      <c r="K589" s="348">
        <v>347</v>
      </c>
      <c r="L589" s="349">
        <v>12</v>
      </c>
      <c r="M589" s="346">
        <v>356</v>
      </c>
      <c r="N589" s="347">
        <v>13</v>
      </c>
      <c r="O589" s="348">
        <v>360</v>
      </c>
      <c r="P589" s="347">
        <v>13</v>
      </c>
      <c r="Q589" s="348">
        <v>373</v>
      </c>
      <c r="R589" s="347">
        <v>13</v>
      </c>
    </row>
    <row r="590" spans="2:18" x14ac:dyDescent="0.25">
      <c r="C590" s="1129"/>
      <c r="D590" s="340" t="s">
        <v>299</v>
      </c>
      <c r="E590" s="341">
        <v>172</v>
      </c>
      <c r="F590" s="342">
        <v>1</v>
      </c>
      <c r="G590" s="343">
        <v>179</v>
      </c>
      <c r="H590" s="344">
        <v>1</v>
      </c>
      <c r="I590" s="341">
        <v>189</v>
      </c>
      <c r="J590" s="342">
        <v>1</v>
      </c>
      <c r="K590" s="343">
        <v>202</v>
      </c>
      <c r="L590" s="344">
        <v>1</v>
      </c>
      <c r="M590" s="341">
        <v>211</v>
      </c>
      <c r="N590" s="342">
        <v>1</v>
      </c>
      <c r="O590" s="343">
        <v>217</v>
      </c>
      <c r="P590" s="342">
        <v>1</v>
      </c>
      <c r="Q590" s="343">
        <v>223</v>
      </c>
      <c r="R590" s="342">
        <v>1</v>
      </c>
    </row>
    <row r="591" spans="2:18" x14ac:dyDescent="0.25">
      <c r="C591" s="1129"/>
      <c r="D591" s="345" t="s">
        <v>300</v>
      </c>
      <c r="E591" s="346">
        <v>29</v>
      </c>
      <c r="F591" s="347">
        <v>0</v>
      </c>
      <c r="G591" s="348">
        <v>33</v>
      </c>
      <c r="H591" s="349">
        <v>0</v>
      </c>
      <c r="I591" s="346">
        <v>35</v>
      </c>
      <c r="J591" s="347">
        <v>0</v>
      </c>
      <c r="K591" s="348">
        <v>36</v>
      </c>
      <c r="L591" s="349">
        <v>0</v>
      </c>
      <c r="M591" s="346">
        <v>37</v>
      </c>
      <c r="N591" s="347">
        <v>0</v>
      </c>
      <c r="O591" s="348">
        <v>37</v>
      </c>
      <c r="P591" s="347">
        <v>0</v>
      </c>
      <c r="Q591" s="348">
        <v>44</v>
      </c>
      <c r="R591" s="347">
        <v>0</v>
      </c>
    </row>
    <row r="592" spans="2:18" x14ac:dyDescent="0.25">
      <c r="C592" s="1129"/>
      <c r="D592" s="340" t="s">
        <v>301</v>
      </c>
      <c r="E592" s="341">
        <v>72</v>
      </c>
      <c r="F592" s="342">
        <v>37</v>
      </c>
      <c r="G592" s="343">
        <v>82</v>
      </c>
      <c r="H592" s="344">
        <v>43</v>
      </c>
      <c r="I592" s="341">
        <v>91</v>
      </c>
      <c r="J592" s="342">
        <v>51</v>
      </c>
      <c r="K592" s="343">
        <v>97</v>
      </c>
      <c r="L592" s="344">
        <v>62</v>
      </c>
      <c r="M592" s="341">
        <v>109</v>
      </c>
      <c r="N592" s="342">
        <v>72</v>
      </c>
      <c r="O592" s="343">
        <v>123</v>
      </c>
      <c r="P592" s="342">
        <v>87</v>
      </c>
      <c r="Q592" s="343">
        <v>137</v>
      </c>
      <c r="R592" s="342">
        <v>108</v>
      </c>
    </row>
    <row r="593" spans="3:18" x14ac:dyDescent="0.25">
      <c r="C593" s="1129"/>
      <c r="D593" s="345" t="s">
        <v>302</v>
      </c>
      <c r="E593" s="346">
        <v>81</v>
      </c>
      <c r="F593" s="347">
        <v>0</v>
      </c>
      <c r="G593" s="348">
        <v>91</v>
      </c>
      <c r="H593" s="349">
        <v>1</v>
      </c>
      <c r="I593" s="346">
        <v>98</v>
      </c>
      <c r="J593" s="347">
        <v>1</v>
      </c>
      <c r="K593" s="348">
        <v>105</v>
      </c>
      <c r="L593" s="349">
        <v>1</v>
      </c>
      <c r="M593" s="346">
        <v>111</v>
      </c>
      <c r="N593" s="347">
        <v>1</v>
      </c>
      <c r="O593" s="348">
        <v>119</v>
      </c>
      <c r="P593" s="347">
        <v>1</v>
      </c>
      <c r="Q593" s="348">
        <v>120</v>
      </c>
      <c r="R593" s="347">
        <v>1</v>
      </c>
    </row>
    <row r="594" spans="3:18" x14ac:dyDescent="0.25">
      <c r="C594" s="1129"/>
      <c r="D594" s="340" t="s">
        <v>303</v>
      </c>
      <c r="E594" s="341">
        <v>49</v>
      </c>
      <c r="F594" s="342">
        <v>0</v>
      </c>
      <c r="G594" s="343">
        <v>55</v>
      </c>
      <c r="H594" s="344">
        <v>0</v>
      </c>
      <c r="I594" s="341">
        <v>59</v>
      </c>
      <c r="J594" s="342">
        <v>0</v>
      </c>
      <c r="K594" s="343">
        <v>61</v>
      </c>
      <c r="L594" s="344">
        <v>0</v>
      </c>
      <c r="M594" s="341">
        <v>67</v>
      </c>
      <c r="N594" s="342">
        <v>0</v>
      </c>
      <c r="O594" s="343">
        <v>68</v>
      </c>
      <c r="P594" s="342">
        <v>0</v>
      </c>
      <c r="Q594" s="343">
        <v>74</v>
      </c>
      <c r="R594" s="342">
        <v>0</v>
      </c>
    </row>
    <row r="595" spans="3:18" x14ac:dyDescent="0.25">
      <c r="C595" s="1129"/>
      <c r="D595" s="345" t="s">
        <v>304</v>
      </c>
      <c r="E595" s="350">
        <v>9</v>
      </c>
      <c r="F595" s="351">
        <v>0</v>
      </c>
      <c r="G595" s="352">
        <v>9</v>
      </c>
      <c r="H595" s="353">
        <v>0</v>
      </c>
      <c r="I595" s="350">
        <v>11</v>
      </c>
      <c r="J595" s="351">
        <v>0</v>
      </c>
      <c r="K595" s="352">
        <v>11</v>
      </c>
      <c r="L595" s="353">
        <v>0</v>
      </c>
      <c r="M595" s="350">
        <v>13</v>
      </c>
      <c r="N595" s="351">
        <v>0</v>
      </c>
      <c r="O595" s="352">
        <v>14</v>
      </c>
      <c r="P595" s="351">
        <v>0</v>
      </c>
      <c r="Q595" s="352">
        <v>15</v>
      </c>
      <c r="R595" s="351">
        <v>0</v>
      </c>
    </row>
    <row r="596" spans="3:18" ht="15.75" thickBot="1" x14ac:dyDescent="0.3">
      <c r="C596" s="1129"/>
      <c r="D596" s="354" t="s">
        <v>10</v>
      </c>
      <c r="E596" s="355">
        <f t="shared" ref="E596:P596" si="44">SUM(E587:E595)</f>
        <v>1989</v>
      </c>
      <c r="F596" s="356">
        <f t="shared" si="44"/>
        <v>252</v>
      </c>
      <c r="G596" s="357">
        <f t="shared" si="44"/>
        <v>2261</v>
      </c>
      <c r="H596" s="358">
        <f t="shared" si="44"/>
        <v>294</v>
      </c>
      <c r="I596" s="355">
        <f t="shared" si="44"/>
        <v>2652</v>
      </c>
      <c r="J596" s="356">
        <f t="shared" si="44"/>
        <v>367</v>
      </c>
      <c r="K596" s="357">
        <f t="shared" si="44"/>
        <v>3229</v>
      </c>
      <c r="L596" s="358">
        <f t="shared" si="44"/>
        <v>523</v>
      </c>
      <c r="M596" s="355">
        <f t="shared" si="44"/>
        <v>3787</v>
      </c>
      <c r="N596" s="356">
        <f t="shared" si="44"/>
        <v>715</v>
      </c>
      <c r="O596" s="357">
        <f t="shared" si="44"/>
        <v>4414</v>
      </c>
      <c r="P596" s="356">
        <f t="shared" si="44"/>
        <v>1021</v>
      </c>
      <c r="Q596" s="357">
        <f>SUM(Q587:Q595)</f>
        <v>4836</v>
      </c>
      <c r="R596" s="356">
        <f>SUM(R587:R595)</f>
        <v>1257</v>
      </c>
    </row>
    <row r="597" spans="3:18" ht="30.75" thickBot="1" x14ac:dyDescent="0.3">
      <c r="C597" s="1130"/>
      <c r="D597" s="359" t="s">
        <v>305</v>
      </c>
      <c r="E597" s="1137">
        <f>E596+F596</f>
        <v>2241</v>
      </c>
      <c r="F597" s="1138"/>
      <c r="G597" s="1137">
        <f>G596+H596</f>
        <v>2555</v>
      </c>
      <c r="H597" s="1138"/>
      <c r="I597" s="1137">
        <f>I596+J596</f>
        <v>3019</v>
      </c>
      <c r="J597" s="1138"/>
      <c r="K597" s="1137">
        <f>K596+L596</f>
        <v>3752</v>
      </c>
      <c r="L597" s="1138"/>
      <c r="M597" s="1137">
        <f>M596+N596</f>
        <v>4502</v>
      </c>
      <c r="N597" s="1138"/>
      <c r="O597" s="1137">
        <f>O596+P596</f>
        <v>5435</v>
      </c>
      <c r="P597" s="1138"/>
      <c r="Q597" s="1137">
        <f>Q596+R596</f>
        <v>6093</v>
      </c>
      <c r="R597" s="1138"/>
    </row>
    <row r="598" spans="3:18" ht="15.75" thickBot="1" x14ac:dyDescent="0.3">
      <c r="C598" s="1127" t="s">
        <v>350</v>
      </c>
      <c r="D598" s="1131" t="str">
        <f>D585</f>
        <v>CATEG.</v>
      </c>
      <c r="E598" s="1133">
        <v>2004</v>
      </c>
      <c r="F598" s="1134"/>
      <c r="G598" s="1135">
        <v>2005</v>
      </c>
      <c r="H598" s="1136"/>
      <c r="I598" s="1133">
        <v>2006</v>
      </c>
      <c r="J598" s="1134"/>
      <c r="K598" s="1135">
        <v>2007</v>
      </c>
      <c r="L598" s="1136"/>
      <c r="M598" s="1133">
        <v>2008</v>
      </c>
      <c r="N598" s="1134"/>
      <c r="O598" s="1133">
        <v>2009</v>
      </c>
      <c r="P598" s="1134"/>
      <c r="Q598" s="1133">
        <v>2010</v>
      </c>
      <c r="R598" s="1134"/>
    </row>
    <row r="599" spans="3:18" ht="15.75" thickBot="1" x14ac:dyDescent="0.3">
      <c r="C599" s="1128"/>
      <c r="D599" s="1132"/>
      <c r="E599" s="329" t="s">
        <v>294</v>
      </c>
      <c r="F599" s="330" t="s">
        <v>295</v>
      </c>
      <c r="G599" s="331" t="s">
        <v>294</v>
      </c>
      <c r="H599" s="332" t="s">
        <v>295</v>
      </c>
      <c r="I599" s="329" t="s">
        <v>294</v>
      </c>
      <c r="J599" s="330" t="s">
        <v>295</v>
      </c>
      <c r="K599" s="331" t="s">
        <v>294</v>
      </c>
      <c r="L599" s="330" t="s">
        <v>295</v>
      </c>
      <c r="M599" s="333" t="s">
        <v>294</v>
      </c>
      <c r="N599" s="334" t="s">
        <v>295</v>
      </c>
      <c r="O599" s="333" t="s">
        <v>294</v>
      </c>
      <c r="P599" s="334" t="s">
        <v>295</v>
      </c>
      <c r="Q599" s="333" t="s">
        <v>294</v>
      </c>
      <c r="R599" s="334" t="s">
        <v>295</v>
      </c>
    </row>
    <row r="600" spans="3:18" x14ac:dyDescent="0.25">
      <c r="C600" s="1129"/>
      <c r="D600" s="335" t="s">
        <v>296</v>
      </c>
      <c r="E600" s="336">
        <v>38</v>
      </c>
      <c r="F600" s="337">
        <v>3</v>
      </c>
      <c r="G600" s="338">
        <v>49</v>
      </c>
      <c r="H600" s="339">
        <v>3</v>
      </c>
      <c r="I600" s="336">
        <v>75</v>
      </c>
      <c r="J600" s="337">
        <v>9</v>
      </c>
      <c r="K600" s="338">
        <v>87</v>
      </c>
      <c r="L600" s="339">
        <v>13</v>
      </c>
      <c r="M600" s="336">
        <v>124</v>
      </c>
      <c r="N600" s="337">
        <v>24</v>
      </c>
      <c r="O600" s="338">
        <v>155</v>
      </c>
      <c r="P600" s="337">
        <v>46</v>
      </c>
      <c r="Q600" s="338">
        <v>169</v>
      </c>
      <c r="R600" s="337">
        <v>53</v>
      </c>
    </row>
    <row r="601" spans="3:18" x14ac:dyDescent="0.25">
      <c r="C601" s="1129"/>
      <c r="D601" s="340" t="s">
        <v>297</v>
      </c>
      <c r="E601" s="341">
        <v>427</v>
      </c>
      <c r="F601" s="342">
        <v>64</v>
      </c>
      <c r="G601" s="343">
        <v>587</v>
      </c>
      <c r="H601" s="344">
        <v>88</v>
      </c>
      <c r="I601" s="341">
        <v>769</v>
      </c>
      <c r="J601" s="342">
        <v>136</v>
      </c>
      <c r="K601" s="343">
        <v>933</v>
      </c>
      <c r="L601" s="344">
        <v>181</v>
      </c>
      <c r="M601" s="341">
        <v>1219</v>
      </c>
      <c r="N601" s="342">
        <v>272</v>
      </c>
      <c r="O601" s="343">
        <v>1470</v>
      </c>
      <c r="P601" s="342">
        <v>361</v>
      </c>
      <c r="Q601" s="343">
        <v>1580</v>
      </c>
      <c r="R601" s="342">
        <v>388</v>
      </c>
    </row>
    <row r="602" spans="3:18" x14ac:dyDescent="0.25">
      <c r="C602" s="1129"/>
      <c r="D602" s="345" t="s">
        <v>298</v>
      </c>
      <c r="E602" s="346">
        <v>137</v>
      </c>
      <c r="F602" s="347">
        <v>1</v>
      </c>
      <c r="G602" s="348">
        <v>148</v>
      </c>
      <c r="H602" s="349">
        <v>1</v>
      </c>
      <c r="I602" s="346">
        <v>154</v>
      </c>
      <c r="J602" s="347">
        <v>1</v>
      </c>
      <c r="K602" s="348">
        <v>155</v>
      </c>
      <c r="L602" s="349">
        <v>1</v>
      </c>
      <c r="M602" s="346">
        <v>161</v>
      </c>
      <c r="N602" s="347">
        <v>1</v>
      </c>
      <c r="O602" s="348">
        <v>165</v>
      </c>
      <c r="P602" s="347">
        <v>1</v>
      </c>
      <c r="Q602" s="348">
        <v>182</v>
      </c>
      <c r="R602" s="347">
        <v>1</v>
      </c>
    </row>
    <row r="603" spans="3:18" x14ac:dyDescent="0.25">
      <c r="C603" s="1129"/>
      <c r="D603" s="340" t="s">
        <v>299</v>
      </c>
      <c r="E603" s="341">
        <v>66</v>
      </c>
      <c r="F603" s="342">
        <v>0</v>
      </c>
      <c r="G603" s="343">
        <v>75</v>
      </c>
      <c r="H603" s="344">
        <v>0</v>
      </c>
      <c r="I603" s="341">
        <v>83</v>
      </c>
      <c r="J603" s="342">
        <v>0</v>
      </c>
      <c r="K603" s="343">
        <v>86</v>
      </c>
      <c r="L603" s="344">
        <v>0</v>
      </c>
      <c r="M603" s="341">
        <v>98</v>
      </c>
      <c r="N603" s="342">
        <v>0</v>
      </c>
      <c r="O603" s="343">
        <v>103</v>
      </c>
      <c r="P603" s="342">
        <v>0</v>
      </c>
      <c r="Q603" s="343">
        <v>99</v>
      </c>
      <c r="R603" s="342">
        <v>0</v>
      </c>
    </row>
    <row r="604" spans="3:18" x14ac:dyDescent="0.25">
      <c r="C604" s="1129"/>
      <c r="D604" s="345" t="s">
        <v>300</v>
      </c>
      <c r="E604" s="346">
        <v>30</v>
      </c>
      <c r="F604" s="347">
        <v>0</v>
      </c>
      <c r="G604" s="348">
        <v>32</v>
      </c>
      <c r="H604" s="349">
        <v>0</v>
      </c>
      <c r="I604" s="346">
        <v>32</v>
      </c>
      <c r="J604" s="347">
        <v>0</v>
      </c>
      <c r="K604" s="348">
        <v>36</v>
      </c>
      <c r="L604" s="349">
        <v>0</v>
      </c>
      <c r="M604" s="346">
        <v>36</v>
      </c>
      <c r="N604" s="347">
        <v>0</v>
      </c>
      <c r="O604" s="348">
        <v>37</v>
      </c>
      <c r="P604" s="347">
        <v>0</v>
      </c>
      <c r="Q604" s="348">
        <v>35</v>
      </c>
      <c r="R604" s="347">
        <v>0</v>
      </c>
    </row>
    <row r="605" spans="3:18" x14ac:dyDescent="0.25">
      <c r="C605" s="1129"/>
      <c r="D605" s="340" t="s">
        <v>301</v>
      </c>
      <c r="E605" s="341">
        <v>24</v>
      </c>
      <c r="F605" s="342">
        <v>4</v>
      </c>
      <c r="G605" s="343">
        <v>27</v>
      </c>
      <c r="H605" s="344">
        <v>6</v>
      </c>
      <c r="I605" s="341">
        <v>33</v>
      </c>
      <c r="J605" s="342">
        <v>12</v>
      </c>
      <c r="K605" s="343">
        <v>39</v>
      </c>
      <c r="L605" s="344">
        <v>15</v>
      </c>
      <c r="M605" s="341">
        <v>44</v>
      </c>
      <c r="N605" s="342">
        <v>20</v>
      </c>
      <c r="O605" s="343">
        <v>53</v>
      </c>
      <c r="P605" s="342">
        <v>28</v>
      </c>
      <c r="Q605" s="343">
        <v>59</v>
      </c>
      <c r="R605" s="342">
        <v>29</v>
      </c>
    </row>
    <row r="606" spans="3:18" x14ac:dyDescent="0.25">
      <c r="C606" s="1129"/>
      <c r="D606" s="345" t="s">
        <v>302</v>
      </c>
      <c r="E606" s="346">
        <v>32</v>
      </c>
      <c r="F606" s="347">
        <v>0</v>
      </c>
      <c r="G606" s="348">
        <v>37</v>
      </c>
      <c r="H606" s="349">
        <v>0</v>
      </c>
      <c r="I606" s="346">
        <v>44</v>
      </c>
      <c r="J606" s="347">
        <v>1</v>
      </c>
      <c r="K606" s="348">
        <v>47</v>
      </c>
      <c r="L606" s="349">
        <v>1</v>
      </c>
      <c r="M606" s="346">
        <v>51</v>
      </c>
      <c r="N606" s="347">
        <v>1</v>
      </c>
      <c r="O606" s="348">
        <v>54</v>
      </c>
      <c r="P606" s="347">
        <v>1</v>
      </c>
      <c r="Q606" s="348">
        <v>59</v>
      </c>
      <c r="R606" s="347">
        <v>1</v>
      </c>
    </row>
    <row r="607" spans="3:18" x14ac:dyDescent="0.25">
      <c r="C607" s="1129"/>
      <c r="D607" s="340" t="s">
        <v>303</v>
      </c>
      <c r="E607" s="341">
        <v>15</v>
      </c>
      <c r="F607" s="342">
        <v>0</v>
      </c>
      <c r="G607" s="343">
        <v>19</v>
      </c>
      <c r="H607" s="344">
        <v>0</v>
      </c>
      <c r="I607" s="341">
        <v>21</v>
      </c>
      <c r="J607" s="342">
        <v>0</v>
      </c>
      <c r="K607" s="343">
        <v>25</v>
      </c>
      <c r="L607" s="344">
        <v>0</v>
      </c>
      <c r="M607" s="341">
        <v>26</v>
      </c>
      <c r="N607" s="342">
        <v>0</v>
      </c>
      <c r="O607" s="343">
        <v>28</v>
      </c>
      <c r="P607" s="342">
        <v>0</v>
      </c>
      <c r="Q607" s="343">
        <v>32</v>
      </c>
      <c r="R607" s="342">
        <v>0</v>
      </c>
    </row>
    <row r="608" spans="3:18" x14ac:dyDescent="0.25">
      <c r="C608" s="1129"/>
      <c r="D608" s="345" t="s">
        <v>304</v>
      </c>
      <c r="E608" s="350">
        <v>5</v>
      </c>
      <c r="F608" s="351">
        <v>0</v>
      </c>
      <c r="G608" s="352">
        <v>6</v>
      </c>
      <c r="H608" s="353">
        <v>0</v>
      </c>
      <c r="I608" s="350">
        <v>6</v>
      </c>
      <c r="J608" s="351">
        <v>0</v>
      </c>
      <c r="K608" s="352">
        <v>7</v>
      </c>
      <c r="L608" s="353">
        <v>0</v>
      </c>
      <c r="M608" s="350">
        <v>7</v>
      </c>
      <c r="N608" s="351">
        <v>0</v>
      </c>
      <c r="O608" s="352">
        <v>8</v>
      </c>
      <c r="P608" s="351">
        <v>0</v>
      </c>
      <c r="Q608" s="352">
        <v>9</v>
      </c>
      <c r="R608" s="351">
        <v>0</v>
      </c>
    </row>
    <row r="609" spans="3:18" ht="15.75" thickBot="1" x14ac:dyDescent="0.3">
      <c r="C609" s="1129"/>
      <c r="D609" s="354" t="s">
        <v>10</v>
      </c>
      <c r="E609" s="355">
        <f t="shared" ref="E609:P609" si="45">SUM(E600:E608)</f>
        <v>774</v>
      </c>
      <c r="F609" s="356">
        <f t="shared" si="45"/>
        <v>72</v>
      </c>
      <c r="G609" s="357">
        <f t="shared" si="45"/>
        <v>980</v>
      </c>
      <c r="H609" s="358">
        <f t="shared" si="45"/>
        <v>98</v>
      </c>
      <c r="I609" s="355">
        <f t="shared" si="45"/>
        <v>1217</v>
      </c>
      <c r="J609" s="356">
        <f t="shared" si="45"/>
        <v>159</v>
      </c>
      <c r="K609" s="357">
        <f t="shared" si="45"/>
        <v>1415</v>
      </c>
      <c r="L609" s="358">
        <f t="shared" si="45"/>
        <v>211</v>
      </c>
      <c r="M609" s="355">
        <f t="shared" si="45"/>
        <v>1766</v>
      </c>
      <c r="N609" s="356">
        <f t="shared" si="45"/>
        <v>318</v>
      </c>
      <c r="O609" s="357">
        <f t="shared" si="45"/>
        <v>2073</v>
      </c>
      <c r="P609" s="356">
        <f t="shared" si="45"/>
        <v>437</v>
      </c>
      <c r="Q609" s="357">
        <f>SUM(Q600:Q608)</f>
        <v>2224</v>
      </c>
      <c r="R609" s="356">
        <f>SUM(R600:R608)</f>
        <v>472</v>
      </c>
    </row>
    <row r="610" spans="3:18" ht="30.75" thickBot="1" x14ac:dyDescent="0.3">
      <c r="C610" s="1130"/>
      <c r="D610" s="359" t="s">
        <v>305</v>
      </c>
      <c r="E610" s="1137">
        <f>E609+F609</f>
        <v>846</v>
      </c>
      <c r="F610" s="1138"/>
      <c r="G610" s="1137">
        <f>G609+H609</f>
        <v>1078</v>
      </c>
      <c r="H610" s="1138"/>
      <c r="I610" s="1137">
        <f>I609+J609</f>
        <v>1376</v>
      </c>
      <c r="J610" s="1138"/>
      <c r="K610" s="1137">
        <f>K609+L609</f>
        <v>1626</v>
      </c>
      <c r="L610" s="1138"/>
      <c r="M610" s="1137">
        <f>M609+N609</f>
        <v>2084</v>
      </c>
      <c r="N610" s="1138"/>
      <c r="O610" s="1137">
        <f>O609+P609</f>
        <v>2510</v>
      </c>
      <c r="P610" s="1138"/>
      <c r="Q610" s="1137">
        <f>Q609+R609</f>
        <v>2696</v>
      </c>
      <c r="R610" s="1138"/>
    </row>
    <row r="611" spans="3:18" ht="15.75" thickBot="1" x14ac:dyDescent="0.3">
      <c r="C611" s="1127" t="s">
        <v>351</v>
      </c>
      <c r="D611" s="1131" t="str">
        <f>D598</f>
        <v>CATEG.</v>
      </c>
      <c r="E611" s="1133">
        <v>2004</v>
      </c>
      <c r="F611" s="1134"/>
      <c r="G611" s="1135">
        <v>2005</v>
      </c>
      <c r="H611" s="1136"/>
      <c r="I611" s="1133">
        <v>2006</v>
      </c>
      <c r="J611" s="1134"/>
      <c r="K611" s="1135">
        <v>2007</v>
      </c>
      <c r="L611" s="1136"/>
      <c r="M611" s="1133">
        <v>2008</v>
      </c>
      <c r="N611" s="1134"/>
      <c r="O611" s="1133">
        <v>2009</v>
      </c>
      <c r="P611" s="1134"/>
      <c r="Q611" s="1133">
        <v>2010</v>
      </c>
      <c r="R611" s="1134"/>
    </row>
    <row r="612" spans="3:18" ht="15.75" thickBot="1" x14ac:dyDescent="0.3">
      <c r="C612" s="1128"/>
      <c r="D612" s="1132"/>
      <c r="E612" s="329" t="s">
        <v>294</v>
      </c>
      <c r="F612" s="330" t="s">
        <v>295</v>
      </c>
      <c r="G612" s="331" t="s">
        <v>294</v>
      </c>
      <c r="H612" s="332" t="s">
        <v>295</v>
      </c>
      <c r="I612" s="329" t="s">
        <v>294</v>
      </c>
      <c r="J612" s="330" t="s">
        <v>295</v>
      </c>
      <c r="K612" s="331" t="s">
        <v>294</v>
      </c>
      <c r="L612" s="330" t="s">
        <v>295</v>
      </c>
      <c r="M612" s="333" t="s">
        <v>294</v>
      </c>
      <c r="N612" s="334" t="s">
        <v>295</v>
      </c>
      <c r="O612" s="333" t="s">
        <v>294</v>
      </c>
      <c r="P612" s="334" t="s">
        <v>295</v>
      </c>
      <c r="Q612" s="333" t="s">
        <v>294</v>
      </c>
      <c r="R612" s="334" t="s">
        <v>295</v>
      </c>
    </row>
    <row r="613" spans="3:18" x14ac:dyDescent="0.25">
      <c r="C613" s="1129"/>
      <c r="D613" s="335" t="s">
        <v>296</v>
      </c>
      <c r="E613" s="336">
        <v>41</v>
      </c>
      <c r="F613" s="337">
        <v>3</v>
      </c>
      <c r="G613" s="338">
        <v>42</v>
      </c>
      <c r="H613" s="339">
        <v>4</v>
      </c>
      <c r="I613" s="336">
        <v>45</v>
      </c>
      <c r="J613" s="337">
        <v>8</v>
      </c>
      <c r="K613" s="338">
        <v>51</v>
      </c>
      <c r="L613" s="339">
        <v>9</v>
      </c>
      <c r="M613" s="336">
        <v>54</v>
      </c>
      <c r="N613" s="337">
        <v>9</v>
      </c>
      <c r="O613" s="338">
        <v>55</v>
      </c>
      <c r="P613" s="337">
        <v>9</v>
      </c>
      <c r="Q613" s="338">
        <v>70</v>
      </c>
      <c r="R613" s="337">
        <v>13</v>
      </c>
    </row>
    <row r="614" spans="3:18" x14ac:dyDescent="0.25">
      <c r="C614" s="1129"/>
      <c r="D614" s="340" t="s">
        <v>297</v>
      </c>
      <c r="E614" s="341">
        <v>136</v>
      </c>
      <c r="F614" s="342">
        <v>16</v>
      </c>
      <c r="G614" s="343">
        <v>154</v>
      </c>
      <c r="H614" s="344">
        <v>21</v>
      </c>
      <c r="I614" s="341">
        <v>196</v>
      </c>
      <c r="J614" s="342">
        <v>49</v>
      </c>
      <c r="K614" s="343">
        <v>260</v>
      </c>
      <c r="L614" s="344">
        <v>79</v>
      </c>
      <c r="M614" s="341">
        <v>337</v>
      </c>
      <c r="N614" s="342">
        <v>90</v>
      </c>
      <c r="O614" s="343">
        <v>391</v>
      </c>
      <c r="P614" s="342">
        <v>111</v>
      </c>
      <c r="Q614" s="343">
        <v>522</v>
      </c>
      <c r="R614" s="342">
        <v>147</v>
      </c>
    </row>
    <row r="615" spans="3:18" x14ac:dyDescent="0.25">
      <c r="C615" s="1129"/>
      <c r="D615" s="345" t="s">
        <v>298</v>
      </c>
      <c r="E615" s="346">
        <v>44</v>
      </c>
      <c r="F615" s="347">
        <v>0</v>
      </c>
      <c r="G615" s="348">
        <v>45</v>
      </c>
      <c r="H615" s="349">
        <v>0</v>
      </c>
      <c r="I615" s="346">
        <v>45</v>
      </c>
      <c r="J615" s="347">
        <v>0</v>
      </c>
      <c r="K615" s="348">
        <v>46</v>
      </c>
      <c r="L615" s="349">
        <v>0</v>
      </c>
      <c r="M615" s="346">
        <v>46</v>
      </c>
      <c r="N615" s="347">
        <v>0</v>
      </c>
      <c r="O615" s="348">
        <v>49</v>
      </c>
      <c r="P615" s="347">
        <v>1</v>
      </c>
      <c r="Q615" s="348">
        <v>65</v>
      </c>
      <c r="R615" s="347">
        <v>1</v>
      </c>
    </row>
    <row r="616" spans="3:18" x14ac:dyDescent="0.25">
      <c r="C616" s="1129"/>
      <c r="D616" s="340" t="s">
        <v>299</v>
      </c>
      <c r="E616" s="341">
        <v>34</v>
      </c>
      <c r="F616" s="342">
        <v>0</v>
      </c>
      <c r="G616" s="343">
        <v>34</v>
      </c>
      <c r="H616" s="344">
        <v>0</v>
      </c>
      <c r="I616" s="341">
        <v>34</v>
      </c>
      <c r="J616" s="342">
        <v>0</v>
      </c>
      <c r="K616" s="343">
        <v>37</v>
      </c>
      <c r="L616" s="344">
        <v>0</v>
      </c>
      <c r="M616" s="341">
        <v>39</v>
      </c>
      <c r="N616" s="342">
        <v>0</v>
      </c>
      <c r="O616" s="343">
        <v>39</v>
      </c>
      <c r="P616" s="342">
        <v>0</v>
      </c>
      <c r="Q616" s="343">
        <v>47</v>
      </c>
      <c r="R616" s="342">
        <v>0</v>
      </c>
    </row>
    <row r="617" spans="3:18" x14ac:dyDescent="0.25">
      <c r="C617" s="1129"/>
      <c r="D617" s="345" t="s">
        <v>300</v>
      </c>
      <c r="E617" s="346">
        <v>2</v>
      </c>
      <c r="F617" s="347">
        <v>0</v>
      </c>
      <c r="G617" s="348">
        <v>2</v>
      </c>
      <c r="H617" s="349">
        <v>0</v>
      </c>
      <c r="I617" s="346">
        <v>2</v>
      </c>
      <c r="J617" s="347">
        <v>0</v>
      </c>
      <c r="K617" s="348">
        <v>2</v>
      </c>
      <c r="L617" s="349">
        <v>0</v>
      </c>
      <c r="M617" s="346">
        <v>2</v>
      </c>
      <c r="N617" s="347">
        <v>0</v>
      </c>
      <c r="O617" s="348">
        <v>2</v>
      </c>
      <c r="P617" s="347">
        <v>0</v>
      </c>
      <c r="Q617" s="348">
        <v>2</v>
      </c>
      <c r="R617" s="347">
        <v>0</v>
      </c>
    </row>
    <row r="618" spans="3:18" x14ac:dyDescent="0.25">
      <c r="C618" s="1129"/>
      <c r="D618" s="340" t="s">
        <v>301</v>
      </c>
      <c r="E618" s="341">
        <v>9</v>
      </c>
      <c r="F618" s="342">
        <v>1</v>
      </c>
      <c r="G618" s="343">
        <v>9</v>
      </c>
      <c r="H618" s="344">
        <v>3</v>
      </c>
      <c r="I618" s="341">
        <v>10</v>
      </c>
      <c r="J618" s="342">
        <v>3</v>
      </c>
      <c r="K618" s="343">
        <v>10</v>
      </c>
      <c r="L618" s="344">
        <v>7</v>
      </c>
      <c r="M618" s="341">
        <v>10</v>
      </c>
      <c r="N618" s="342">
        <v>12</v>
      </c>
      <c r="O618" s="343">
        <v>12</v>
      </c>
      <c r="P618" s="342">
        <v>13</v>
      </c>
      <c r="Q618" s="343">
        <v>13</v>
      </c>
      <c r="R618" s="342">
        <v>17</v>
      </c>
    </row>
    <row r="619" spans="3:18" x14ac:dyDescent="0.25">
      <c r="C619" s="1129"/>
      <c r="D619" s="345" t="s">
        <v>302</v>
      </c>
      <c r="E619" s="346">
        <v>11</v>
      </c>
      <c r="F619" s="347">
        <v>0</v>
      </c>
      <c r="G619" s="348">
        <v>11</v>
      </c>
      <c r="H619" s="349">
        <v>0</v>
      </c>
      <c r="I619" s="346">
        <v>12</v>
      </c>
      <c r="J619" s="347">
        <v>0</v>
      </c>
      <c r="K619" s="348">
        <v>13</v>
      </c>
      <c r="L619" s="349">
        <v>0</v>
      </c>
      <c r="M619" s="346">
        <v>14</v>
      </c>
      <c r="N619" s="347">
        <v>0</v>
      </c>
      <c r="O619" s="348">
        <v>14</v>
      </c>
      <c r="P619" s="347">
        <v>0</v>
      </c>
      <c r="Q619" s="348">
        <v>15</v>
      </c>
      <c r="R619" s="347">
        <v>0</v>
      </c>
    </row>
    <row r="620" spans="3:18" x14ac:dyDescent="0.25">
      <c r="C620" s="1129"/>
      <c r="D620" s="340" t="s">
        <v>303</v>
      </c>
      <c r="E620" s="341">
        <v>6</v>
      </c>
      <c r="F620" s="342">
        <v>0</v>
      </c>
      <c r="G620" s="343">
        <v>6</v>
      </c>
      <c r="H620" s="344">
        <v>0</v>
      </c>
      <c r="I620" s="341">
        <v>6</v>
      </c>
      <c r="J620" s="342">
        <v>0</v>
      </c>
      <c r="K620" s="343">
        <v>6</v>
      </c>
      <c r="L620" s="344">
        <v>0</v>
      </c>
      <c r="M620" s="341">
        <v>6</v>
      </c>
      <c r="N620" s="342">
        <v>0</v>
      </c>
      <c r="O620" s="343">
        <v>6</v>
      </c>
      <c r="P620" s="342">
        <v>0</v>
      </c>
      <c r="Q620" s="343">
        <v>9</v>
      </c>
      <c r="R620" s="342">
        <v>0</v>
      </c>
    </row>
    <row r="621" spans="3:18" x14ac:dyDescent="0.25">
      <c r="C621" s="1129"/>
      <c r="D621" s="345" t="s">
        <v>304</v>
      </c>
      <c r="E621" s="350">
        <v>0</v>
      </c>
      <c r="F621" s="351">
        <v>0</v>
      </c>
      <c r="G621" s="352">
        <v>0</v>
      </c>
      <c r="H621" s="353">
        <v>0</v>
      </c>
      <c r="I621" s="350">
        <v>0</v>
      </c>
      <c r="J621" s="351">
        <v>0</v>
      </c>
      <c r="K621" s="352">
        <v>0</v>
      </c>
      <c r="L621" s="353">
        <v>0</v>
      </c>
      <c r="M621" s="350">
        <v>0</v>
      </c>
      <c r="N621" s="351">
        <v>0</v>
      </c>
      <c r="O621" s="352">
        <v>0</v>
      </c>
      <c r="P621" s="351">
        <v>0</v>
      </c>
      <c r="Q621" s="352">
        <v>1</v>
      </c>
      <c r="R621" s="351">
        <v>0</v>
      </c>
    </row>
    <row r="622" spans="3:18" ht="15.75" thickBot="1" x14ac:dyDescent="0.3">
      <c r="C622" s="1129"/>
      <c r="D622" s="354" t="s">
        <v>10</v>
      </c>
      <c r="E622" s="355">
        <f t="shared" ref="E622:P622" si="46">SUM(E613:E621)</f>
        <v>283</v>
      </c>
      <c r="F622" s="356">
        <f t="shared" si="46"/>
        <v>20</v>
      </c>
      <c r="G622" s="357">
        <f t="shared" si="46"/>
        <v>303</v>
      </c>
      <c r="H622" s="358">
        <f t="shared" si="46"/>
        <v>28</v>
      </c>
      <c r="I622" s="355">
        <f t="shared" si="46"/>
        <v>350</v>
      </c>
      <c r="J622" s="356">
        <f t="shared" si="46"/>
        <v>60</v>
      </c>
      <c r="K622" s="357">
        <f t="shared" si="46"/>
        <v>425</v>
      </c>
      <c r="L622" s="358">
        <f t="shared" si="46"/>
        <v>95</v>
      </c>
      <c r="M622" s="355">
        <f t="shared" si="46"/>
        <v>508</v>
      </c>
      <c r="N622" s="356">
        <f t="shared" si="46"/>
        <v>111</v>
      </c>
      <c r="O622" s="357">
        <f t="shared" si="46"/>
        <v>568</v>
      </c>
      <c r="P622" s="356">
        <f t="shared" si="46"/>
        <v>134</v>
      </c>
      <c r="Q622" s="357">
        <f>SUM(Q613:Q621)</f>
        <v>744</v>
      </c>
      <c r="R622" s="356">
        <f>SUM(R613:R621)</f>
        <v>178</v>
      </c>
    </row>
    <row r="623" spans="3:18" ht="30.75" thickBot="1" x14ac:dyDescent="0.3">
      <c r="C623" s="1130"/>
      <c r="D623" s="359" t="s">
        <v>305</v>
      </c>
      <c r="E623" s="1137">
        <f>E622+F622</f>
        <v>303</v>
      </c>
      <c r="F623" s="1138"/>
      <c r="G623" s="1137">
        <f>G622+H622</f>
        <v>331</v>
      </c>
      <c r="H623" s="1138"/>
      <c r="I623" s="1137">
        <f>I622+J622</f>
        <v>410</v>
      </c>
      <c r="J623" s="1138"/>
      <c r="K623" s="1137">
        <f>K622+L622</f>
        <v>520</v>
      </c>
      <c r="L623" s="1138"/>
      <c r="M623" s="1137">
        <f>M622+N622</f>
        <v>619</v>
      </c>
      <c r="N623" s="1138"/>
      <c r="O623" s="1137">
        <f>O622+P622</f>
        <v>702</v>
      </c>
      <c r="P623" s="1138"/>
      <c r="Q623" s="1137">
        <f>Q622+R622</f>
        <v>922</v>
      </c>
      <c r="R623" s="1138"/>
    </row>
    <row r="624" spans="3:18" ht="15.75" thickBot="1" x14ac:dyDescent="0.3">
      <c r="C624" s="1127" t="s">
        <v>352</v>
      </c>
      <c r="D624" s="1131" t="str">
        <f>D611</f>
        <v>CATEG.</v>
      </c>
      <c r="E624" s="1133">
        <v>2004</v>
      </c>
      <c r="F624" s="1134"/>
      <c r="G624" s="1135">
        <v>2005</v>
      </c>
      <c r="H624" s="1136"/>
      <c r="I624" s="1133">
        <v>2006</v>
      </c>
      <c r="J624" s="1134"/>
      <c r="K624" s="1135">
        <v>2007</v>
      </c>
      <c r="L624" s="1136"/>
      <c r="M624" s="1133">
        <v>2008</v>
      </c>
      <c r="N624" s="1134"/>
      <c r="O624" s="1133">
        <v>2009</v>
      </c>
      <c r="P624" s="1134"/>
      <c r="Q624" s="1133">
        <v>2010</v>
      </c>
      <c r="R624" s="1134"/>
    </row>
    <row r="625" spans="3:18" ht="15.75" thickBot="1" x14ac:dyDescent="0.3">
      <c r="C625" s="1128"/>
      <c r="D625" s="1132"/>
      <c r="E625" s="329" t="s">
        <v>294</v>
      </c>
      <c r="F625" s="330" t="s">
        <v>295</v>
      </c>
      <c r="G625" s="331" t="s">
        <v>294</v>
      </c>
      <c r="H625" s="332" t="s">
        <v>295</v>
      </c>
      <c r="I625" s="329" t="s">
        <v>294</v>
      </c>
      <c r="J625" s="330" t="s">
        <v>295</v>
      </c>
      <c r="K625" s="331" t="s">
        <v>294</v>
      </c>
      <c r="L625" s="330" t="s">
        <v>295</v>
      </c>
      <c r="M625" s="333" t="s">
        <v>294</v>
      </c>
      <c r="N625" s="334" t="s">
        <v>295</v>
      </c>
      <c r="O625" s="333" t="s">
        <v>294</v>
      </c>
      <c r="P625" s="334" t="s">
        <v>295</v>
      </c>
      <c r="Q625" s="333" t="s">
        <v>294</v>
      </c>
      <c r="R625" s="334" t="s">
        <v>295</v>
      </c>
    </row>
    <row r="626" spans="3:18" x14ac:dyDescent="0.25">
      <c r="C626" s="1129"/>
      <c r="D626" s="335" t="s">
        <v>296</v>
      </c>
      <c r="E626" s="336">
        <v>30</v>
      </c>
      <c r="F626" s="337">
        <v>4</v>
      </c>
      <c r="G626" s="338">
        <v>36</v>
      </c>
      <c r="H626" s="339">
        <v>4</v>
      </c>
      <c r="I626" s="336">
        <v>42</v>
      </c>
      <c r="J626" s="337">
        <v>4</v>
      </c>
      <c r="K626" s="338">
        <v>45</v>
      </c>
      <c r="L626" s="339">
        <v>5</v>
      </c>
      <c r="M626" s="336">
        <v>53</v>
      </c>
      <c r="N626" s="337">
        <v>7</v>
      </c>
      <c r="O626" s="338">
        <v>67</v>
      </c>
      <c r="P626" s="337">
        <v>16</v>
      </c>
      <c r="Q626" s="338">
        <v>86</v>
      </c>
      <c r="R626" s="337">
        <v>25</v>
      </c>
    </row>
    <row r="627" spans="3:18" x14ac:dyDescent="0.25">
      <c r="C627" s="1129"/>
      <c r="D627" s="340" t="s">
        <v>297</v>
      </c>
      <c r="E627" s="341">
        <v>264</v>
      </c>
      <c r="F627" s="342">
        <v>39</v>
      </c>
      <c r="G627" s="343">
        <v>316</v>
      </c>
      <c r="H627" s="344">
        <v>43</v>
      </c>
      <c r="I627" s="341">
        <v>381</v>
      </c>
      <c r="J627" s="342">
        <v>62</v>
      </c>
      <c r="K627" s="343">
        <v>469</v>
      </c>
      <c r="L627" s="344">
        <v>79</v>
      </c>
      <c r="M627" s="341">
        <v>670</v>
      </c>
      <c r="N627" s="342">
        <v>126</v>
      </c>
      <c r="O627" s="343">
        <v>908</v>
      </c>
      <c r="P627" s="342">
        <v>208</v>
      </c>
      <c r="Q627" s="343">
        <v>1027</v>
      </c>
      <c r="R627" s="342">
        <v>250</v>
      </c>
    </row>
    <row r="628" spans="3:18" x14ac:dyDescent="0.25">
      <c r="C628" s="1129"/>
      <c r="D628" s="345" t="s">
        <v>298</v>
      </c>
      <c r="E628" s="346">
        <v>73</v>
      </c>
      <c r="F628" s="347">
        <v>0</v>
      </c>
      <c r="G628" s="348">
        <v>74</v>
      </c>
      <c r="H628" s="349">
        <v>0</v>
      </c>
      <c r="I628" s="346">
        <v>76</v>
      </c>
      <c r="J628" s="347">
        <v>0</v>
      </c>
      <c r="K628" s="348">
        <v>79</v>
      </c>
      <c r="L628" s="349">
        <v>0</v>
      </c>
      <c r="M628" s="346">
        <v>81</v>
      </c>
      <c r="N628" s="347">
        <v>0</v>
      </c>
      <c r="O628" s="348">
        <v>82</v>
      </c>
      <c r="P628" s="347">
        <v>0</v>
      </c>
      <c r="Q628" s="348">
        <v>92</v>
      </c>
      <c r="R628" s="347">
        <v>0</v>
      </c>
    </row>
    <row r="629" spans="3:18" x14ac:dyDescent="0.25">
      <c r="C629" s="1129"/>
      <c r="D629" s="340" t="s">
        <v>299</v>
      </c>
      <c r="E629" s="341">
        <v>50</v>
      </c>
      <c r="F629" s="342">
        <v>0</v>
      </c>
      <c r="G629" s="343">
        <v>52</v>
      </c>
      <c r="H629" s="344">
        <v>0</v>
      </c>
      <c r="I629" s="341">
        <v>52</v>
      </c>
      <c r="J629" s="342">
        <v>0</v>
      </c>
      <c r="K629" s="343">
        <v>53</v>
      </c>
      <c r="L629" s="344">
        <v>0</v>
      </c>
      <c r="M629" s="341">
        <v>55</v>
      </c>
      <c r="N629" s="342">
        <v>0</v>
      </c>
      <c r="O629" s="343">
        <v>55</v>
      </c>
      <c r="P629" s="342">
        <v>0</v>
      </c>
      <c r="Q629" s="343">
        <v>61</v>
      </c>
      <c r="R629" s="342">
        <v>0</v>
      </c>
    </row>
    <row r="630" spans="3:18" x14ac:dyDescent="0.25">
      <c r="C630" s="1129"/>
      <c r="D630" s="345" t="s">
        <v>300</v>
      </c>
      <c r="E630" s="346">
        <v>17</v>
      </c>
      <c r="F630" s="347">
        <v>1</v>
      </c>
      <c r="G630" s="348">
        <v>17</v>
      </c>
      <c r="H630" s="349">
        <v>1</v>
      </c>
      <c r="I630" s="346">
        <v>18</v>
      </c>
      <c r="J630" s="347">
        <v>2</v>
      </c>
      <c r="K630" s="348">
        <v>20</v>
      </c>
      <c r="L630" s="349">
        <v>2</v>
      </c>
      <c r="M630" s="346">
        <v>20</v>
      </c>
      <c r="N630" s="347">
        <v>2</v>
      </c>
      <c r="O630" s="348">
        <v>20</v>
      </c>
      <c r="P630" s="347">
        <v>2</v>
      </c>
      <c r="Q630" s="348">
        <v>30</v>
      </c>
      <c r="R630" s="347">
        <v>2</v>
      </c>
    </row>
    <row r="631" spans="3:18" x14ac:dyDescent="0.25">
      <c r="C631" s="1129"/>
      <c r="D631" s="340" t="s">
        <v>301</v>
      </c>
      <c r="E631" s="341">
        <v>18</v>
      </c>
      <c r="F631" s="342">
        <v>4</v>
      </c>
      <c r="G631" s="343">
        <v>20</v>
      </c>
      <c r="H631" s="344">
        <v>5</v>
      </c>
      <c r="I631" s="341">
        <v>24</v>
      </c>
      <c r="J631" s="342">
        <v>10</v>
      </c>
      <c r="K631" s="343">
        <v>25</v>
      </c>
      <c r="L631" s="344">
        <v>13</v>
      </c>
      <c r="M631" s="341">
        <v>31</v>
      </c>
      <c r="N631" s="342">
        <v>16</v>
      </c>
      <c r="O631" s="343">
        <v>38</v>
      </c>
      <c r="P631" s="342">
        <v>20</v>
      </c>
      <c r="Q631" s="343">
        <v>48</v>
      </c>
      <c r="R631" s="342">
        <v>23</v>
      </c>
    </row>
    <row r="632" spans="3:18" x14ac:dyDescent="0.25">
      <c r="C632" s="1129"/>
      <c r="D632" s="345" t="s">
        <v>302</v>
      </c>
      <c r="E632" s="346">
        <v>20</v>
      </c>
      <c r="F632" s="347">
        <v>0</v>
      </c>
      <c r="G632" s="348">
        <v>22</v>
      </c>
      <c r="H632" s="349">
        <v>0</v>
      </c>
      <c r="I632" s="346">
        <v>26</v>
      </c>
      <c r="J632" s="347">
        <v>0</v>
      </c>
      <c r="K632" s="348">
        <v>29</v>
      </c>
      <c r="L632" s="349">
        <v>0</v>
      </c>
      <c r="M632" s="346">
        <v>33</v>
      </c>
      <c r="N632" s="347">
        <v>0</v>
      </c>
      <c r="O632" s="348">
        <v>35</v>
      </c>
      <c r="P632" s="347">
        <v>0</v>
      </c>
      <c r="Q632" s="348">
        <v>38</v>
      </c>
      <c r="R632" s="347">
        <v>0</v>
      </c>
    </row>
    <row r="633" spans="3:18" x14ac:dyDescent="0.25">
      <c r="C633" s="1129"/>
      <c r="D633" s="340" t="s">
        <v>303</v>
      </c>
      <c r="E633" s="341">
        <v>20</v>
      </c>
      <c r="F633" s="342">
        <v>0</v>
      </c>
      <c r="G633" s="343">
        <v>22</v>
      </c>
      <c r="H633" s="344">
        <v>0</v>
      </c>
      <c r="I633" s="341">
        <v>22</v>
      </c>
      <c r="J633" s="342">
        <v>0</v>
      </c>
      <c r="K633" s="343">
        <v>23</v>
      </c>
      <c r="L633" s="344">
        <v>0</v>
      </c>
      <c r="M633" s="341">
        <v>26</v>
      </c>
      <c r="N633" s="342">
        <v>0</v>
      </c>
      <c r="O633" s="343">
        <v>26</v>
      </c>
      <c r="P633" s="342">
        <v>0</v>
      </c>
      <c r="Q633" s="343">
        <v>23</v>
      </c>
      <c r="R633" s="342">
        <v>0</v>
      </c>
    </row>
    <row r="634" spans="3:18" x14ac:dyDescent="0.25">
      <c r="C634" s="1129"/>
      <c r="D634" s="345" t="s">
        <v>304</v>
      </c>
      <c r="E634" s="350">
        <v>10</v>
      </c>
      <c r="F634" s="351">
        <v>0</v>
      </c>
      <c r="G634" s="352">
        <v>10</v>
      </c>
      <c r="H634" s="353">
        <v>0</v>
      </c>
      <c r="I634" s="350">
        <v>10</v>
      </c>
      <c r="J634" s="351">
        <v>0</v>
      </c>
      <c r="K634" s="352">
        <v>10</v>
      </c>
      <c r="L634" s="353">
        <v>0</v>
      </c>
      <c r="M634" s="350">
        <v>10</v>
      </c>
      <c r="N634" s="351">
        <v>0</v>
      </c>
      <c r="O634" s="352">
        <v>10</v>
      </c>
      <c r="P634" s="351">
        <v>0</v>
      </c>
      <c r="Q634" s="352">
        <v>9</v>
      </c>
      <c r="R634" s="351">
        <v>0</v>
      </c>
    </row>
    <row r="635" spans="3:18" ht="15.75" thickBot="1" x14ac:dyDescent="0.3">
      <c r="C635" s="1129"/>
      <c r="D635" s="354" t="s">
        <v>10</v>
      </c>
      <c r="E635" s="355">
        <f t="shared" ref="E635:P635" si="47">SUM(E626:E634)</f>
        <v>502</v>
      </c>
      <c r="F635" s="356">
        <f t="shared" si="47"/>
        <v>48</v>
      </c>
      <c r="G635" s="357">
        <f t="shared" si="47"/>
        <v>569</v>
      </c>
      <c r="H635" s="358">
        <f t="shared" si="47"/>
        <v>53</v>
      </c>
      <c r="I635" s="355">
        <f t="shared" si="47"/>
        <v>651</v>
      </c>
      <c r="J635" s="356">
        <f t="shared" si="47"/>
        <v>78</v>
      </c>
      <c r="K635" s="357">
        <f t="shared" si="47"/>
        <v>753</v>
      </c>
      <c r="L635" s="358">
        <f t="shared" si="47"/>
        <v>99</v>
      </c>
      <c r="M635" s="355">
        <f t="shared" si="47"/>
        <v>979</v>
      </c>
      <c r="N635" s="356">
        <f t="shared" si="47"/>
        <v>151</v>
      </c>
      <c r="O635" s="357">
        <f t="shared" si="47"/>
        <v>1241</v>
      </c>
      <c r="P635" s="356">
        <f t="shared" si="47"/>
        <v>246</v>
      </c>
      <c r="Q635" s="357">
        <f>SUM(Q626:Q634)</f>
        <v>1414</v>
      </c>
      <c r="R635" s="356">
        <f>SUM(R626:R634)</f>
        <v>300</v>
      </c>
    </row>
    <row r="636" spans="3:18" ht="30.75" thickBot="1" x14ac:dyDescent="0.3">
      <c r="C636" s="1130"/>
      <c r="D636" s="359" t="s">
        <v>305</v>
      </c>
      <c r="E636" s="1137">
        <f>E635+F635</f>
        <v>550</v>
      </c>
      <c r="F636" s="1138"/>
      <c r="G636" s="1137">
        <f>G635+H635</f>
        <v>622</v>
      </c>
      <c r="H636" s="1138"/>
      <c r="I636" s="1137">
        <f>I635+J635</f>
        <v>729</v>
      </c>
      <c r="J636" s="1138"/>
      <c r="K636" s="1137">
        <f>K635+L635</f>
        <v>852</v>
      </c>
      <c r="L636" s="1138"/>
      <c r="M636" s="1137">
        <f>M635+N635</f>
        <v>1130</v>
      </c>
      <c r="N636" s="1138"/>
      <c r="O636" s="1137">
        <f>O635+P635</f>
        <v>1487</v>
      </c>
      <c r="P636" s="1138"/>
      <c r="Q636" s="1137">
        <f>Q635+R635</f>
        <v>1714</v>
      </c>
      <c r="R636" s="1138"/>
    </row>
    <row r="637" spans="3:18" ht="15.75" thickBot="1" x14ac:dyDescent="0.3">
      <c r="C637" s="1127" t="s">
        <v>353</v>
      </c>
      <c r="D637" s="1131" t="str">
        <f>D624</f>
        <v>CATEG.</v>
      </c>
      <c r="E637" s="1133">
        <v>2004</v>
      </c>
      <c r="F637" s="1134"/>
      <c r="G637" s="1135">
        <v>2005</v>
      </c>
      <c r="H637" s="1136"/>
      <c r="I637" s="1133">
        <v>2006</v>
      </c>
      <c r="J637" s="1134"/>
      <c r="K637" s="1135">
        <v>2007</v>
      </c>
      <c r="L637" s="1136"/>
      <c r="M637" s="1133">
        <v>2008</v>
      </c>
      <c r="N637" s="1134"/>
      <c r="O637" s="1133">
        <v>2009</v>
      </c>
      <c r="P637" s="1134"/>
      <c r="Q637" s="1133">
        <v>2010</v>
      </c>
      <c r="R637" s="1134"/>
    </row>
    <row r="638" spans="3:18" ht="15.75" thickBot="1" x14ac:dyDescent="0.3">
      <c r="C638" s="1128"/>
      <c r="D638" s="1132"/>
      <c r="E638" s="329" t="s">
        <v>294</v>
      </c>
      <c r="F638" s="330" t="s">
        <v>295</v>
      </c>
      <c r="G638" s="331" t="s">
        <v>294</v>
      </c>
      <c r="H638" s="332" t="s">
        <v>295</v>
      </c>
      <c r="I638" s="329" t="s">
        <v>294</v>
      </c>
      <c r="J638" s="330" t="s">
        <v>295</v>
      </c>
      <c r="K638" s="331" t="s">
        <v>294</v>
      </c>
      <c r="L638" s="330" t="s">
        <v>295</v>
      </c>
      <c r="M638" s="333" t="s">
        <v>294</v>
      </c>
      <c r="N638" s="334" t="s">
        <v>295</v>
      </c>
      <c r="O638" s="333" t="s">
        <v>294</v>
      </c>
      <c r="P638" s="334" t="s">
        <v>295</v>
      </c>
      <c r="Q638" s="333" t="s">
        <v>294</v>
      </c>
      <c r="R638" s="334" t="s">
        <v>295</v>
      </c>
    </row>
    <row r="639" spans="3:18" x14ac:dyDescent="0.25">
      <c r="C639" s="1129"/>
      <c r="D639" s="335" t="s">
        <v>296</v>
      </c>
      <c r="E639" s="336">
        <v>222</v>
      </c>
      <c r="F639" s="337">
        <v>27</v>
      </c>
      <c r="G639" s="338">
        <v>255</v>
      </c>
      <c r="H639" s="339">
        <v>32</v>
      </c>
      <c r="I639" s="336">
        <v>271</v>
      </c>
      <c r="J639" s="337">
        <v>38</v>
      </c>
      <c r="K639" s="338">
        <v>286</v>
      </c>
      <c r="L639" s="339">
        <v>41</v>
      </c>
      <c r="M639" s="336">
        <v>301</v>
      </c>
      <c r="N639" s="337">
        <v>47</v>
      </c>
      <c r="O639" s="338">
        <v>323</v>
      </c>
      <c r="P639" s="337">
        <v>57</v>
      </c>
      <c r="Q639" s="338">
        <v>325</v>
      </c>
      <c r="R639" s="337">
        <v>64</v>
      </c>
    </row>
    <row r="640" spans="3:18" x14ac:dyDescent="0.25">
      <c r="C640" s="1129"/>
      <c r="D640" s="340" t="s">
        <v>297</v>
      </c>
      <c r="E640" s="341">
        <v>701</v>
      </c>
      <c r="F640" s="342">
        <v>104</v>
      </c>
      <c r="G640" s="343">
        <v>923</v>
      </c>
      <c r="H640" s="344">
        <v>152</v>
      </c>
      <c r="I640" s="341">
        <v>1189</v>
      </c>
      <c r="J640" s="342">
        <v>218</v>
      </c>
      <c r="K640" s="343">
        <v>1362</v>
      </c>
      <c r="L640" s="344">
        <v>265</v>
      </c>
      <c r="M640" s="341">
        <v>1582</v>
      </c>
      <c r="N640" s="342">
        <v>313</v>
      </c>
      <c r="O640" s="343">
        <v>1888</v>
      </c>
      <c r="P640" s="342">
        <v>471</v>
      </c>
      <c r="Q640" s="343">
        <v>1994</v>
      </c>
      <c r="R640" s="342">
        <v>560</v>
      </c>
    </row>
    <row r="641" spans="2:18" x14ac:dyDescent="0.25">
      <c r="C641" s="1129"/>
      <c r="D641" s="345" t="s">
        <v>298</v>
      </c>
      <c r="E641" s="346">
        <v>226</v>
      </c>
      <c r="F641" s="347">
        <v>3</v>
      </c>
      <c r="G641" s="348">
        <v>241</v>
      </c>
      <c r="H641" s="349">
        <v>3</v>
      </c>
      <c r="I641" s="346">
        <v>248</v>
      </c>
      <c r="J641" s="347">
        <v>3</v>
      </c>
      <c r="K641" s="348">
        <v>255</v>
      </c>
      <c r="L641" s="349">
        <v>3</v>
      </c>
      <c r="M641" s="346">
        <v>257</v>
      </c>
      <c r="N641" s="347">
        <v>3</v>
      </c>
      <c r="O641" s="348">
        <v>260</v>
      </c>
      <c r="P641" s="347">
        <v>3</v>
      </c>
      <c r="Q641" s="348">
        <v>258</v>
      </c>
      <c r="R641" s="347">
        <v>3</v>
      </c>
    </row>
    <row r="642" spans="2:18" x14ac:dyDescent="0.25">
      <c r="C642" s="1129"/>
      <c r="D642" s="340" t="s">
        <v>299</v>
      </c>
      <c r="E642" s="341">
        <v>110</v>
      </c>
      <c r="F642" s="342">
        <v>0</v>
      </c>
      <c r="G642" s="343">
        <v>117</v>
      </c>
      <c r="H642" s="344">
        <v>0</v>
      </c>
      <c r="I642" s="341">
        <v>122</v>
      </c>
      <c r="J642" s="342">
        <v>1</v>
      </c>
      <c r="K642" s="343">
        <v>128</v>
      </c>
      <c r="L642" s="344">
        <v>1</v>
      </c>
      <c r="M642" s="341">
        <v>131</v>
      </c>
      <c r="N642" s="342">
        <v>1</v>
      </c>
      <c r="O642" s="343">
        <v>138</v>
      </c>
      <c r="P642" s="342">
        <v>1</v>
      </c>
      <c r="Q642" s="343">
        <v>149</v>
      </c>
      <c r="R642" s="342">
        <v>1</v>
      </c>
    </row>
    <row r="643" spans="2:18" x14ac:dyDescent="0.25">
      <c r="C643" s="1129"/>
      <c r="D643" s="345" t="s">
        <v>300</v>
      </c>
      <c r="E643" s="346">
        <v>21</v>
      </c>
      <c r="F643" s="347">
        <v>0</v>
      </c>
      <c r="G643" s="348">
        <v>23</v>
      </c>
      <c r="H643" s="349">
        <v>0</v>
      </c>
      <c r="I643" s="346">
        <v>25</v>
      </c>
      <c r="J643" s="347">
        <v>0</v>
      </c>
      <c r="K643" s="348">
        <v>27</v>
      </c>
      <c r="L643" s="349">
        <v>0</v>
      </c>
      <c r="M643" s="346">
        <v>27</v>
      </c>
      <c r="N643" s="347">
        <v>0</v>
      </c>
      <c r="O643" s="348">
        <v>27</v>
      </c>
      <c r="P643" s="347">
        <v>0</v>
      </c>
      <c r="Q643" s="348">
        <v>27</v>
      </c>
      <c r="R643" s="347">
        <v>0</v>
      </c>
    </row>
    <row r="644" spans="2:18" x14ac:dyDescent="0.25">
      <c r="C644" s="1129"/>
      <c r="D644" s="340" t="s">
        <v>301</v>
      </c>
      <c r="E644" s="341">
        <v>42</v>
      </c>
      <c r="F644" s="342">
        <v>14</v>
      </c>
      <c r="G644" s="343">
        <v>51</v>
      </c>
      <c r="H644" s="344">
        <v>18</v>
      </c>
      <c r="I644" s="341">
        <v>61</v>
      </c>
      <c r="J644" s="342">
        <v>27</v>
      </c>
      <c r="K644" s="343">
        <v>67</v>
      </c>
      <c r="L644" s="344">
        <v>32</v>
      </c>
      <c r="M644" s="341">
        <v>71</v>
      </c>
      <c r="N644" s="342">
        <v>41</v>
      </c>
      <c r="O644" s="343">
        <v>79</v>
      </c>
      <c r="P644" s="342">
        <v>50</v>
      </c>
      <c r="Q644" s="343">
        <v>82</v>
      </c>
      <c r="R644" s="342">
        <v>55</v>
      </c>
    </row>
    <row r="645" spans="2:18" x14ac:dyDescent="0.25">
      <c r="C645" s="1129"/>
      <c r="D645" s="345" t="s">
        <v>302</v>
      </c>
      <c r="E645" s="346">
        <v>32</v>
      </c>
      <c r="F645" s="347">
        <v>0</v>
      </c>
      <c r="G645" s="348">
        <v>37</v>
      </c>
      <c r="H645" s="349">
        <v>0</v>
      </c>
      <c r="I645" s="346">
        <v>38</v>
      </c>
      <c r="J645" s="347">
        <v>0</v>
      </c>
      <c r="K645" s="348">
        <v>40</v>
      </c>
      <c r="L645" s="349">
        <v>0</v>
      </c>
      <c r="M645" s="346">
        <v>41</v>
      </c>
      <c r="N645" s="347">
        <v>0</v>
      </c>
      <c r="O645" s="348">
        <v>43</v>
      </c>
      <c r="P645" s="347">
        <v>0</v>
      </c>
      <c r="Q645" s="348">
        <v>41</v>
      </c>
      <c r="R645" s="347">
        <v>0</v>
      </c>
    </row>
    <row r="646" spans="2:18" x14ac:dyDescent="0.25">
      <c r="C646" s="1129"/>
      <c r="D646" s="340" t="s">
        <v>303</v>
      </c>
      <c r="E646" s="341">
        <v>27</v>
      </c>
      <c r="F646" s="342">
        <v>0</v>
      </c>
      <c r="G646" s="343">
        <v>32</v>
      </c>
      <c r="H646" s="344">
        <v>0</v>
      </c>
      <c r="I646" s="341">
        <v>36</v>
      </c>
      <c r="J646" s="342">
        <v>0</v>
      </c>
      <c r="K646" s="343">
        <v>36</v>
      </c>
      <c r="L646" s="344">
        <v>0</v>
      </c>
      <c r="M646" s="341">
        <v>39</v>
      </c>
      <c r="N646" s="342">
        <v>0</v>
      </c>
      <c r="O646" s="343">
        <v>40</v>
      </c>
      <c r="P646" s="342">
        <v>0</v>
      </c>
      <c r="Q646" s="343">
        <v>43</v>
      </c>
      <c r="R646" s="342">
        <v>0</v>
      </c>
    </row>
    <row r="647" spans="2:18" x14ac:dyDescent="0.25">
      <c r="C647" s="1129"/>
      <c r="D647" s="345" t="s">
        <v>304</v>
      </c>
      <c r="E647" s="350">
        <v>10</v>
      </c>
      <c r="F647" s="351">
        <v>0</v>
      </c>
      <c r="G647" s="352">
        <v>11</v>
      </c>
      <c r="H647" s="353">
        <v>0</v>
      </c>
      <c r="I647" s="350">
        <v>11</v>
      </c>
      <c r="J647" s="351">
        <v>0</v>
      </c>
      <c r="K647" s="352">
        <v>12</v>
      </c>
      <c r="L647" s="353">
        <v>0</v>
      </c>
      <c r="M647" s="350">
        <v>12</v>
      </c>
      <c r="N647" s="351">
        <v>0</v>
      </c>
      <c r="O647" s="352">
        <v>12</v>
      </c>
      <c r="P647" s="351">
        <v>0</v>
      </c>
      <c r="Q647" s="352">
        <v>13</v>
      </c>
      <c r="R647" s="351">
        <v>0</v>
      </c>
    </row>
    <row r="648" spans="2:18" ht="15.75" thickBot="1" x14ac:dyDescent="0.3">
      <c r="C648" s="1129"/>
      <c r="D648" s="354" t="s">
        <v>10</v>
      </c>
      <c r="E648" s="355">
        <f t="shared" ref="E648:P648" si="48">SUM(E639:E647)</f>
        <v>1391</v>
      </c>
      <c r="F648" s="356">
        <f t="shared" si="48"/>
        <v>148</v>
      </c>
      <c r="G648" s="357">
        <f t="shared" si="48"/>
        <v>1690</v>
      </c>
      <c r="H648" s="358">
        <f t="shared" si="48"/>
        <v>205</v>
      </c>
      <c r="I648" s="355">
        <f t="shared" si="48"/>
        <v>2001</v>
      </c>
      <c r="J648" s="356">
        <f t="shared" si="48"/>
        <v>287</v>
      </c>
      <c r="K648" s="357">
        <f t="shared" si="48"/>
        <v>2213</v>
      </c>
      <c r="L648" s="358">
        <f t="shared" si="48"/>
        <v>342</v>
      </c>
      <c r="M648" s="355">
        <f t="shared" si="48"/>
        <v>2461</v>
      </c>
      <c r="N648" s="356">
        <f t="shared" si="48"/>
        <v>405</v>
      </c>
      <c r="O648" s="357">
        <f t="shared" si="48"/>
        <v>2810</v>
      </c>
      <c r="P648" s="356">
        <f t="shared" si="48"/>
        <v>582</v>
      </c>
      <c r="Q648" s="357">
        <f>SUM(Q639:Q647)</f>
        <v>2932</v>
      </c>
      <c r="R648" s="356">
        <f>SUM(R639:R647)</f>
        <v>683</v>
      </c>
    </row>
    <row r="649" spans="2:18" ht="30.75" thickBot="1" x14ac:dyDescent="0.3">
      <c r="C649" s="1130"/>
      <c r="D649" s="359" t="s">
        <v>305</v>
      </c>
      <c r="E649" s="1137">
        <f>E648+F648</f>
        <v>1539</v>
      </c>
      <c r="F649" s="1138"/>
      <c r="G649" s="1137">
        <f>G648+H648</f>
        <v>1895</v>
      </c>
      <c r="H649" s="1138"/>
      <c r="I649" s="1137">
        <f>I648+J648</f>
        <v>2288</v>
      </c>
      <c r="J649" s="1138"/>
      <c r="K649" s="1137">
        <f>K648+L648</f>
        <v>2555</v>
      </c>
      <c r="L649" s="1138"/>
      <c r="M649" s="1137">
        <f>M648+N648</f>
        <v>2866</v>
      </c>
      <c r="N649" s="1138"/>
      <c r="O649" s="1137">
        <f>O648+P648</f>
        <v>3392</v>
      </c>
      <c r="P649" s="1138"/>
      <c r="Q649" s="1137">
        <f>Q648+R648</f>
        <v>3615</v>
      </c>
      <c r="R649" s="1138"/>
    </row>
    <row r="650" spans="2:18" ht="15.75" thickBot="1" x14ac:dyDescent="0.3">
      <c r="C650" s="1127" t="s">
        <v>354</v>
      </c>
      <c r="D650" s="1131" t="str">
        <f>D637</f>
        <v>CATEG.</v>
      </c>
      <c r="E650" s="1133">
        <v>2004</v>
      </c>
      <c r="F650" s="1134"/>
      <c r="G650" s="1135">
        <v>2005</v>
      </c>
      <c r="H650" s="1136"/>
      <c r="I650" s="1133">
        <v>2006</v>
      </c>
      <c r="J650" s="1134"/>
      <c r="K650" s="1135">
        <v>2007</v>
      </c>
      <c r="L650" s="1136"/>
      <c r="M650" s="1133">
        <v>2008</v>
      </c>
      <c r="N650" s="1134"/>
      <c r="O650" s="1133">
        <v>2009</v>
      </c>
      <c r="P650" s="1134"/>
      <c r="Q650" s="1133">
        <v>2010</v>
      </c>
      <c r="R650" s="1134"/>
    </row>
    <row r="651" spans="2:18" ht="15.75" thickBot="1" x14ac:dyDescent="0.3">
      <c r="C651" s="1128"/>
      <c r="D651" s="1132"/>
      <c r="E651" s="329" t="s">
        <v>294</v>
      </c>
      <c r="F651" s="330" t="s">
        <v>295</v>
      </c>
      <c r="G651" s="331" t="s">
        <v>294</v>
      </c>
      <c r="H651" s="332" t="s">
        <v>295</v>
      </c>
      <c r="I651" s="329" t="s">
        <v>294</v>
      </c>
      <c r="J651" s="330" t="s">
        <v>295</v>
      </c>
      <c r="K651" s="331" t="s">
        <v>294</v>
      </c>
      <c r="L651" s="330" t="s">
        <v>295</v>
      </c>
      <c r="M651" s="333" t="s">
        <v>294</v>
      </c>
      <c r="N651" s="334" t="s">
        <v>295</v>
      </c>
      <c r="O651" s="333" t="s">
        <v>294</v>
      </c>
      <c r="P651" s="334" t="s">
        <v>295</v>
      </c>
      <c r="Q651" s="333" t="s">
        <v>294</v>
      </c>
      <c r="R651" s="334" t="s">
        <v>295</v>
      </c>
    </row>
    <row r="652" spans="2:18" x14ac:dyDescent="0.25">
      <c r="C652" s="1129"/>
      <c r="D652" s="335" t="s">
        <v>296</v>
      </c>
      <c r="E652" s="336">
        <v>32</v>
      </c>
      <c r="F652" s="337">
        <v>3</v>
      </c>
      <c r="G652" s="338">
        <v>50</v>
      </c>
      <c r="H652" s="339">
        <v>3</v>
      </c>
      <c r="I652" s="336">
        <v>56</v>
      </c>
      <c r="J652" s="337">
        <v>8</v>
      </c>
      <c r="K652" s="338">
        <v>58</v>
      </c>
      <c r="L652" s="339">
        <v>8</v>
      </c>
      <c r="M652" s="336">
        <v>68</v>
      </c>
      <c r="N652" s="337">
        <v>9</v>
      </c>
      <c r="O652" s="338">
        <v>73</v>
      </c>
      <c r="P652" s="337">
        <v>12</v>
      </c>
      <c r="Q652" s="338">
        <v>94</v>
      </c>
      <c r="R652" s="337">
        <v>15</v>
      </c>
    </row>
    <row r="653" spans="2:18" x14ac:dyDescent="0.25">
      <c r="C653" s="1129"/>
      <c r="D653" s="340" t="s">
        <v>297</v>
      </c>
      <c r="E653" s="341">
        <v>121</v>
      </c>
      <c r="F653" s="342">
        <v>10</v>
      </c>
      <c r="G653" s="343">
        <v>172</v>
      </c>
      <c r="H653" s="344">
        <v>20</v>
      </c>
      <c r="I653" s="341">
        <v>202</v>
      </c>
      <c r="J653" s="342">
        <v>34</v>
      </c>
      <c r="K653" s="343">
        <v>340</v>
      </c>
      <c r="L653" s="344">
        <v>60</v>
      </c>
      <c r="M653" s="341">
        <v>512</v>
      </c>
      <c r="N653" s="342">
        <v>99</v>
      </c>
      <c r="O653" s="343">
        <v>662</v>
      </c>
      <c r="P653" s="342">
        <v>137</v>
      </c>
      <c r="Q653" s="343">
        <v>917</v>
      </c>
      <c r="R653" s="342">
        <v>199</v>
      </c>
    </row>
    <row r="654" spans="2:18" x14ac:dyDescent="0.25">
      <c r="C654" s="1129"/>
      <c r="D654" s="345" t="s">
        <v>298</v>
      </c>
      <c r="E654" s="346">
        <v>43</v>
      </c>
      <c r="F654" s="347">
        <v>0</v>
      </c>
      <c r="G654" s="348">
        <v>49</v>
      </c>
      <c r="H654" s="349">
        <v>0</v>
      </c>
      <c r="I654" s="346">
        <v>50</v>
      </c>
      <c r="J654" s="347">
        <v>0</v>
      </c>
      <c r="K654" s="348">
        <v>51</v>
      </c>
      <c r="L654" s="349">
        <v>0</v>
      </c>
      <c r="M654" s="346">
        <v>52</v>
      </c>
      <c r="N654" s="347">
        <v>0</v>
      </c>
      <c r="O654" s="348">
        <v>56</v>
      </c>
      <c r="P654" s="347">
        <v>0</v>
      </c>
      <c r="Q654" s="348">
        <v>77</v>
      </c>
      <c r="R654" s="347">
        <v>0</v>
      </c>
    </row>
    <row r="655" spans="2:18" x14ac:dyDescent="0.25">
      <c r="B655" s="910" t="s">
        <v>40</v>
      </c>
      <c r="C655" s="1129"/>
      <c r="D655" s="340" t="s">
        <v>299</v>
      </c>
      <c r="E655" s="341">
        <v>20</v>
      </c>
      <c r="F655" s="342">
        <v>0</v>
      </c>
      <c r="G655" s="343">
        <v>20</v>
      </c>
      <c r="H655" s="344">
        <v>0</v>
      </c>
      <c r="I655" s="341">
        <v>20</v>
      </c>
      <c r="J655" s="342">
        <v>0</v>
      </c>
      <c r="K655" s="343">
        <v>22</v>
      </c>
      <c r="L655" s="344">
        <v>0</v>
      </c>
      <c r="M655" s="341">
        <v>24</v>
      </c>
      <c r="N655" s="342">
        <v>0</v>
      </c>
      <c r="O655" s="343">
        <v>27</v>
      </c>
      <c r="P655" s="342">
        <v>0</v>
      </c>
      <c r="Q655" s="343">
        <v>43</v>
      </c>
      <c r="R655" s="342">
        <v>1</v>
      </c>
    </row>
    <row r="656" spans="2:18" x14ac:dyDescent="0.25">
      <c r="B656" s="910" t="s">
        <v>42</v>
      </c>
      <c r="C656" s="1129"/>
      <c r="D656" s="345" t="s">
        <v>300</v>
      </c>
      <c r="E656" s="346">
        <v>9</v>
      </c>
      <c r="F656" s="347">
        <v>0</v>
      </c>
      <c r="G656" s="348">
        <v>12</v>
      </c>
      <c r="H656" s="349">
        <v>0</v>
      </c>
      <c r="I656" s="346">
        <v>13</v>
      </c>
      <c r="J656" s="347">
        <v>0</v>
      </c>
      <c r="K656" s="348">
        <v>13</v>
      </c>
      <c r="L656" s="349">
        <v>0</v>
      </c>
      <c r="M656" s="346">
        <v>13</v>
      </c>
      <c r="N656" s="347">
        <v>0</v>
      </c>
      <c r="O656" s="348">
        <v>13</v>
      </c>
      <c r="P656" s="347">
        <v>0</v>
      </c>
      <c r="Q656" s="348">
        <v>13</v>
      </c>
      <c r="R656" s="347">
        <v>0</v>
      </c>
    </row>
    <row r="657" spans="2:18" x14ac:dyDescent="0.25">
      <c r="B657" s="911" t="s">
        <v>103</v>
      </c>
      <c r="C657" s="1129"/>
      <c r="D657" s="340" t="s">
        <v>301</v>
      </c>
      <c r="E657" s="341">
        <v>20</v>
      </c>
      <c r="F657" s="342">
        <v>6</v>
      </c>
      <c r="G657" s="343">
        <v>22</v>
      </c>
      <c r="H657" s="344">
        <v>6</v>
      </c>
      <c r="I657" s="341">
        <v>25</v>
      </c>
      <c r="J657" s="342">
        <v>7</v>
      </c>
      <c r="K657" s="343">
        <v>27</v>
      </c>
      <c r="L657" s="344">
        <v>11</v>
      </c>
      <c r="M657" s="341">
        <v>29</v>
      </c>
      <c r="N657" s="342">
        <v>14</v>
      </c>
      <c r="O657" s="343">
        <v>33</v>
      </c>
      <c r="P657" s="342">
        <v>21</v>
      </c>
      <c r="Q657" s="343">
        <v>51</v>
      </c>
      <c r="R657" s="342">
        <v>26</v>
      </c>
    </row>
    <row r="658" spans="2:18" x14ac:dyDescent="0.25">
      <c r="C658" s="1129"/>
      <c r="D658" s="345" t="s">
        <v>302</v>
      </c>
      <c r="E658" s="346">
        <v>17</v>
      </c>
      <c r="F658" s="347">
        <v>0</v>
      </c>
      <c r="G658" s="348">
        <v>21</v>
      </c>
      <c r="H658" s="349">
        <v>0</v>
      </c>
      <c r="I658" s="346">
        <v>23</v>
      </c>
      <c r="J658" s="347">
        <v>0</v>
      </c>
      <c r="K658" s="348">
        <v>25</v>
      </c>
      <c r="L658" s="349">
        <v>0</v>
      </c>
      <c r="M658" s="346">
        <v>28</v>
      </c>
      <c r="N658" s="347">
        <v>0</v>
      </c>
      <c r="O658" s="348">
        <v>31</v>
      </c>
      <c r="P658" s="347">
        <v>0</v>
      </c>
      <c r="Q658" s="348">
        <v>35</v>
      </c>
      <c r="R658" s="347">
        <v>0</v>
      </c>
    </row>
    <row r="659" spans="2:18" x14ac:dyDescent="0.25">
      <c r="C659" s="1129"/>
      <c r="D659" s="340" t="s">
        <v>303</v>
      </c>
      <c r="E659" s="341">
        <v>16</v>
      </c>
      <c r="F659" s="342">
        <v>0</v>
      </c>
      <c r="G659" s="343">
        <v>18</v>
      </c>
      <c r="H659" s="344">
        <v>0</v>
      </c>
      <c r="I659" s="341">
        <v>18</v>
      </c>
      <c r="J659" s="342">
        <v>0</v>
      </c>
      <c r="K659" s="343">
        <v>19</v>
      </c>
      <c r="L659" s="344">
        <v>0</v>
      </c>
      <c r="M659" s="341">
        <v>21</v>
      </c>
      <c r="N659" s="342">
        <v>0</v>
      </c>
      <c r="O659" s="343">
        <v>23</v>
      </c>
      <c r="P659" s="342">
        <v>0</v>
      </c>
      <c r="Q659" s="343">
        <v>30</v>
      </c>
      <c r="R659" s="342">
        <v>0</v>
      </c>
    </row>
    <row r="660" spans="2:18" x14ac:dyDescent="0.25">
      <c r="C660" s="1129"/>
      <c r="D660" s="345" t="s">
        <v>304</v>
      </c>
      <c r="E660" s="350">
        <v>6</v>
      </c>
      <c r="F660" s="351">
        <v>0</v>
      </c>
      <c r="G660" s="352">
        <v>6</v>
      </c>
      <c r="H660" s="353">
        <v>0</v>
      </c>
      <c r="I660" s="350">
        <v>6</v>
      </c>
      <c r="J660" s="351">
        <v>0</v>
      </c>
      <c r="K660" s="352">
        <v>7</v>
      </c>
      <c r="L660" s="353">
        <v>0</v>
      </c>
      <c r="M660" s="350">
        <v>7</v>
      </c>
      <c r="N660" s="351">
        <v>0</v>
      </c>
      <c r="O660" s="352">
        <v>7</v>
      </c>
      <c r="P660" s="351">
        <v>0</v>
      </c>
      <c r="Q660" s="352">
        <v>9</v>
      </c>
      <c r="R660" s="351">
        <v>0</v>
      </c>
    </row>
    <row r="661" spans="2:18" ht="15.75" thickBot="1" x14ac:dyDescent="0.3">
      <c r="C661" s="1129"/>
      <c r="D661" s="354" t="s">
        <v>10</v>
      </c>
      <c r="E661" s="355">
        <f t="shared" ref="E661:P661" si="49">SUM(E652:E660)</f>
        <v>284</v>
      </c>
      <c r="F661" s="356">
        <f t="shared" si="49"/>
        <v>19</v>
      </c>
      <c r="G661" s="357">
        <f t="shared" si="49"/>
        <v>370</v>
      </c>
      <c r="H661" s="358">
        <f t="shared" si="49"/>
        <v>29</v>
      </c>
      <c r="I661" s="355">
        <f t="shared" si="49"/>
        <v>413</v>
      </c>
      <c r="J661" s="356">
        <f t="shared" si="49"/>
        <v>49</v>
      </c>
      <c r="K661" s="357">
        <f t="shared" si="49"/>
        <v>562</v>
      </c>
      <c r="L661" s="358">
        <f t="shared" si="49"/>
        <v>79</v>
      </c>
      <c r="M661" s="355">
        <f t="shared" si="49"/>
        <v>754</v>
      </c>
      <c r="N661" s="356">
        <f t="shared" si="49"/>
        <v>122</v>
      </c>
      <c r="O661" s="357">
        <f t="shared" si="49"/>
        <v>925</v>
      </c>
      <c r="P661" s="356">
        <f t="shared" si="49"/>
        <v>170</v>
      </c>
      <c r="Q661" s="357">
        <f>SUM(Q652:Q660)</f>
        <v>1269</v>
      </c>
      <c r="R661" s="356">
        <f>SUM(R652:R660)</f>
        <v>241</v>
      </c>
    </row>
    <row r="662" spans="2:18" ht="30.75" thickBot="1" x14ac:dyDescent="0.3">
      <c r="C662" s="1130"/>
      <c r="D662" s="359" t="s">
        <v>305</v>
      </c>
      <c r="E662" s="1137">
        <f>E661+F661</f>
        <v>303</v>
      </c>
      <c r="F662" s="1138"/>
      <c r="G662" s="1137">
        <f>G661+H661</f>
        <v>399</v>
      </c>
      <c r="H662" s="1138"/>
      <c r="I662" s="1137">
        <f>I661+J661</f>
        <v>462</v>
      </c>
      <c r="J662" s="1138"/>
      <c r="K662" s="1137">
        <f>K661+L661</f>
        <v>641</v>
      </c>
      <c r="L662" s="1138"/>
      <c r="M662" s="1137">
        <f>M661+N661</f>
        <v>876</v>
      </c>
      <c r="N662" s="1138"/>
      <c r="O662" s="1137">
        <f>O661+P661</f>
        <v>1095</v>
      </c>
      <c r="P662" s="1138"/>
      <c r="Q662" s="1137">
        <f>Q661+R661</f>
        <v>1510</v>
      </c>
      <c r="R662" s="1138"/>
    </row>
    <row r="663" spans="2:18" ht="15.75" thickBot="1" x14ac:dyDescent="0.3">
      <c r="C663" s="1127" t="s">
        <v>355</v>
      </c>
      <c r="D663" s="1131" t="str">
        <f>D650</f>
        <v>CATEG.</v>
      </c>
      <c r="E663" s="1133">
        <v>2004</v>
      </c>
      <c r="F663" s="1134"/>
      <c r="G663" s="1135">
        <v>2005</v>
      </c>
      <c r="H663" s="1136"/>
      <c r="I663" s="1133">
        <v>2006</v>
      </c>
      <c r="J663" s="1134"/>
      <c r="K663" s="1135">
        <v>2007</v>
      </c>
      <c r="L663" s="1136"/>
      <c r="M663" s="1133">
        <v>2008</v>
      </c>
      <c r="N663" s="1134"/>
      <c r="O663" s="1133">
        <v>2009</v>
      </c>
      <c r="P663" s="1134"/>
      <c r="Q663" s="1133">
        <v>2010</v>
      </c>
      <c r="R663" s="1134"/>
    </row>
    <row r="664" spans="2:18" ht="15.75" thickBot="1" x14ac:dyDescent="0.3">
      <c r="C664" s="1128"/>
      <c r="D664" s="1132"/>
      <c r="E664" s="329" t="s">
        <v>294</v>
      </c>
      <c r="F664" s="330" t="s">
        <v>295</v>
      </c>
      <c r="G664" s="331" t="s">
        <v>294</v>
      </c>
      <c r="H664" s="332" t="s">
        <v>295</v>
      </c>
      <c r="I664" s="329" t="s">
        <v>294</v>
      </c>
      <c r="J664" s="330" t="s">
        <v>295</v>
      </c>
      <c r="K664" s="331" t="s">
        <v>294</v>
      </c>
      <c r="L664" s="330" t="s">
        <v>295</v>
      </c>
      <c r="M664" s="333" t="s">
        <v>294</v>
      </c>
      <c r="N664" s="334" t="s">
        <v>295</v>
      </c>
      <c r="O664" s="333" t="s">
        <v>294</v>
      </c>
      <c r="P664" s="334" t="s">
        <v>295</v>
      </c>
      <c r="Q664" s="333" t="s">
        <v>294</v>
      </c>
      <c r="R664" s="334" t="s">
        <v>295</v>
      </c>
    </row>
    <row r="665" spans="2:18" x14ac:dyDescent="0.25">
      <c r="C665" s="1129"/>
      <c r="D665" s="335" t="s">
        <v>296</v>
      </c>
      <c r="E665" s="336">
        <v>56</v>
      </c>
      <c r="F665" s="337">
        <v>1</v>
      </c>
      <c r="G665" s="338">
        <v>58</v>
      </c>
      <c r="H665" s="339">
        <v>1</v>
      </c>
      <c r="I665" s="336">
        <v>66</v>
      </c>
      <c r="J665" s="337">
        <v>1</v>
      </c>
      <c r="K665" s="338">
        <v>82</v>
      </c>
      <c r="L665" s="339">
        <v>6</v>
      </c>
      <c r="M665" s="336">
        <v>92</v>
      </c>
      <c r="N665" s="337">
        <v>10</v>
      </c>
      <c r="O665" s="338">
        <v>98</v>
      </c>
      <c r="P665" s="337">
        <v>16</v>
      </c>
      <c r="Q665" s="338">
        <v>122</v>
      </c>
      <c r="R665" s="337">
        <v>20</v>
      </c>
    </row>
    <row r="666" spans="2:18" x14ac:dyDescent="0.25">
      <c r="C666" s="1129"/>
      <c r="D666" s="340" t="s">
        <v>297</v>
      </c>
      <c r="E666" s="341">
        <v>151</v>
      </c>
      <c r="F666" s="342">
        <v>24</v>
      </c>
      <c r="G666" s="343">
        <v>178</v>
      </c>
      <c r="H666" s="344">
        <v>28</v>
      </c>
      <c r="I666" s="341">
        <v>235</v>
      </c>
      <c r="J666" s="342">
        <v>47</v>
      </c>
      <c r="K666" s="343">
        <v>345</v>
      </c>
      <c r="L666" s="344">
        <v>78</v>
      </c>
      <c r="M666" s="341">
        <v>454</v>
      </c>
      <c r="N666" s="342">
        <v>122</v>
      </c>
      <c r="O666" s="343">
        <v>573</v>
      </c>
      <c r="P666" s="342">
        <v>168</v>
      </c>
      <c r="Q666" s="343">
        <v>640</v>
      </c>
      <c r="R666" s="342">
        <v>193</v>
      </c>
    </row>
    <row r="667" spans="2:18" x14ac:dyDescent="0.25">
      <c r="C667" s="1129"/>
      <c r="D667" s="345" t="s">
        <v>298</v>
      </c>
      <c r="E667" s="346">
        <v>78</v>
      </c>
      <c r="F667" s="347">
        <v>1</v>
      </c>
      <c r="G667" s="348">
        <v>78</v>
      </c>
      <c r="H667" s="349">
        <v>1</v>
      </c>
      <c r="I667" s="346">
        <v>80</v>
      </c>
      <c r="J667" s="347">
        <v>1</v>
      </c>
      <c r="K667" s="348">
        <v>81</v>
      </c>
      <c r="L667" s="349">
        <v>1</v>
      </c>
      <c r="M667" s="346">
        <v>82</v>
      </c>
      <c r="N667" s="347">
        <v>1</v>
      </c>
      <c r="O667" s="348">
        <v>84</v>
      </c>
      <c r="P667" s="347">
        <v>1</v>
      </c>
      <c r="Q667" s="348">
        <v>98</v>
      </c>
      <c r="R667" s="347">
        <v>1</v>
      </c>
    </row>
    <row r="668" spans="2:18" x14ac:dyDescent="0.25">
      <c r="C668" s="1129"/>
      <c r="D668" s="340" t="s">
        <v>299</v>
      </c>
      <c r="E668" s="341">
        <v>27</v>
      </c>
      <c r="F668" s="342">
        <v>0</v>
      </c>
      <c r="G668" s="343">
        <v>27</v>
      </c>
      <c r="H668" s="344">
        <v>0</v>
      </c>
      <c r="I668" s="341">
        <v>29</v>
      </c>
      <c r="J668" s="342">
        <v>0</v>
      </c>
      <c r="K668" s="343">
        <v>30</v>
      </c>
      <c r="L668" s="344">
        <v>0</v>
      </c>
      <c r="M668" s="341">
        <v>30</v>
      </c>
      <c r="N668" s="342">
        <v>0</v>
      </c>
      <c r="O668" s="343">
        <v>30</v>
      </c>
      <c r="P668" s="342">
        <v>0</v>
      </c>
      <c r="Q668" s="343">
        <v>31</v>
      </c>
      <c r="R668" s="342">
        <v>0</v>
      </c>
    </row>
    <row r="669" spans="2:18" x14ac:dyDescent="0.25">
      <c r="C669" s="1129"/>
      <c r="D669" s="345" t="s">
        <v>300</v>
      </c>
      <c r="E669" s="346">
        <v>7</v>
      </c>
      <c r="F669" s="347">
        <v>0</v>
      </c>
      <c r="G669" s="348">
        <v>7</v>
      </c>
      <c r="H669" s="349">
        <v>0</v>
      </c>
      <c r="I669" s="346">
        <v>7</v>
      </c>
      <c r="J669" s="347">
        <v>0</v>
      </c>
      <c r="K669" s="348">
        <v>7</v>
      </c>
      <c r="L669" s="349">
        <v>0</v>
      </c>
      <c r="M669" s="346">
        <v>7</v>
      </c>
      <c r="N669" s="347">
        <v>0</v>
      </c>
      <c r="O669" s="348">
        <v>7</v>
      </c>
      <c r="P669" s="347">
        <v>0</v>
      </c>
      <c r="Q669" s="348">
        <v>8</v>
      </c>
      <c r="R669" s="347">
        <v>0</v>
      </c>
    </row>
    <row r="670" spans="2:18" x14ac:dyDescent="0.25">
      <c r="C670" s="1129"/>
      <c r="D670" s="340" t="s">
        <v>301</v>
      </c>
      <c r="E670" s="341">
        <v>15</v>
      </c>
      <c r="F670" s="342">
        <v>5</v>
      </c>
      <c r="G670" s="343">
        <v>16</v>
      </c>
      <c r="H670" s="344">
        <v>8</v>
      </c>
      <c r="I670" s="341">
        <v>16</v>
      </c>
      <c r="J670" s="342">
        <v>8</v>
      </c>
      <c r="K670" s="343">
        <v>17</v>
      </c>
      <c r="L670" s="344">
        <v>12</v>
      </c>
      <c r="M670" s="341">
        <v>21</v>
      </c>
      <c r="N670" s="342">
        <v>18</v>
      </c>
      <c r="O670" s="343">
        <v>23</v>
      </c>
      <c r="P670" s="342">
        <v>22</v>
      </c>
      <c r="Q670" s="343">
        <v>28</v>
      </c>
      <c r="R670" s="342">
        <v>31</v>
      </c>
    </row>
    <row r="671" spans="2:18" x14ac:dyDescent="0.25">
      <c r="C671" s="1129"/>
      <c r="D671" s="345" t="s">
        <v>302</v>
      </c>
      <c r="E671" s="346">
        <v>15</v>
      </c>
      <c r="F671" s="347">
        <v>1</v>
      </c>
      <c r="G671" s="348">
        <v>15</v>
      </c>
      <c r="H671" s="349">
        <v>1</v>
      </c>
      <c r="I671" s="346">
        <v>15</v>
      </c>
      <c r="J671" s="347">
        <v>1</v>
      </c>
      <c r="K671" s="348">
        <v>15</v>
      </c>
      <c r="L671" s="349">
        <v>1</v>
      </c>
      <c r="M671" s="346">
        <v>17</v>
      </c>
      <c r="N671" s="347">
        <v>1</v>
      </c>
      <c r="O671" s="348">
        <v>18</v>
      </c>
      <c r="P671" s="347">
        <v>1</v>
      </c>
      <c r="Q671" s="348">
        <v>21</v>
      </c>
      <c r="R671" s="347">
        <v>2</v>
      </c>
    </row>
    <row r="672" spans="2:18" x14ac:dyDescent="0.25">
      <c r="C672" s="1129"/>
      <c r="D672" s="340" t="s">
        <v>303</v>
      </c>
      <c r="E672" s="341">
        <v>9</v>
      </c>
      <c r="F672" s="342">
        <v>1</v>
      </c>
      <c r="G672" s="343">
        <v>9</v>
      </c>
      <c r="H672" s="344">
        <v>1</v>
      </c>
      <c r="I672" s="341">
        <v>11</v>
      </c>
      <c r="J672" s="342">
        <v>1</v>
      </c>
      <c r="K672" s="343">
        <v>11</v>
      </c>
      <c r="L672" s="344">
        <v>1</v>
      </c>
      <c r="M672" s="341">
        <v>11</v>
      </c>
      <c r="N672" s="342">
        <v>1</v>
      </c>
      <c r="O672" s="343">
        <v>11</v>
      </c>
      <c r="P672" s="342">
        <v>1</v>
      </c>
      <c r="Q672" s="343">
        <v>16</v>
      </c>
      <c r="R672" s="342">
        <v>1</v>
      </c>
    </row>
    <row r="673" spans="3:18" x14ac:dyDescent="0.25">
      <c r="C673" s="1129"/>
      <c r="D673" s="345" t="s">
        <v>304</v>
      </c>
      <c r="E673" s="350">
        <v>3</v>
      </c>
      <c r="F673" s="351">
        <v>0</v>
      </c>
      <c r="G673" s="352">
        <v>3</v>
      </c>
      <c r="H673" s="353">
        <v>0</v>
      </c>
      <c r="I673" s="350">
        <v>3</v>
      </c>
      <c r="J673" s="351">
        <v>0</v>
      </c>
      <c r="K673" s="352">
        <v>3</v>
      </c>
      <c r="L673" s="353">
        <v>0</v>
      </c>
      <c r="M673" s="350">
        <v>4</v>
      </c>
      <c r="N673" s="351">
        <v>0</v>
      </c>
      <c r="O673" s="352">
        <v>4</v>
      </c>
      <c r="P673" s="351">
        <v>0</v>
      </c>
      <c r="Q673" s="352">
        <v>5</v>
      </c>
      <c r="R673" s="351">
        <v>0</v>
      </c>
    </row>
    <row r="674" spans="3:18" ht="15.75" thickBot="1" x14ac:dyDescent="0.3">
      <c r="C674" s="1129"/>
      <c r="D674" s="354" t="s">
        <v>10</v>
      </c>
      <c r="E674" s="355">
        <f t="shared" ref="E674:P674" si="50">SUM(E665:E673)</f>
        <v>361</v>
      </c>
      <c r="F674" s="356">
        <f t="shared" si="50"/>
        <v>33</v>
      </c>
      <c r="G674" s="357">
        <f t="shared" si="50"/>
        <v>391</v>
      </c>
      <c r="H674" s="358">
        <f t="shared" si="50"/>
        <v>40</v>
      </c>
      <c r="I674" s="355">
        <f t="shared" si="50"/>
        <v>462</v>
      </c>
      <c r="J674" s="356">
        <f t="shared" si="50"/>
        <v>59</v>
      </c>
      <c r="K674" s="357">
        <f t="shared" si="50"/>
        <v>591</v>
      </c>
      <c r="L674" s="358">
        <f t="shared" si="50"/>
        <v>99</v>
      </c>
      <c r="M674" s="355">
        <f t="shared" si="50"/>
        <v>718</v>
      </c>
      <c r="N674" s="356">
        <f t="shared" si="50"/>
        <v>153</v>
      </c>
      <c r="O674" s="357">
        <f t="shared" si="50"/>
        <v>848</v>
      </c>
      <c r="P674" s="356">
        <f t="shared" si="50"/>
        <v>209</v>
      </c>
      <c r="Q674" s="357">
        <f>SUM(Q665:Q673)</f>
        <v>969</v>
      </c>
      <c r="R674" s="356">
        <f>SUM(R665:R673)</f>
        <v>248</v>
      </c>
    </row>
    <row r="675" spans="3:18" ht="30.75" thickBot="1" x14ac:dyDescent="0.3">
      <c r="C675" s="1130"/>
      <c r="D675" s="359" t="s">
        <v>305</v>
      </c>
      <c r="E675" s="1137">
        <f>E674+F674</f>
        <v>394</v>
      </c>
      <c r="F675" s="1138"/>
      <c r="G675" s="1137">
        <f>G674+H674</f>
        <v>431</v>
      </c>
      <c r="H675" s="1138"/>
      <c r="I675" s="1137">
        <f>I674+J674</f>
        <v>521</v>
      </c>
      <c r="J675" s="1138"/>
      <c r="K675" s="1137">
        <f>K674+L674</f>
        <v>690</v>
      </c>
      <c r="L675" s="1138"/>
      <c r="M675" s="1137">
        <f>M674+N674</f>
        <v>871</v>
      </c>
      <c r="N675" s="1138"/>
      <c r="O675" s="1137">
        <f>O674+P674</f>
        <v>1057</v>
      </c>
      <c r="P675" s="1138"/>
      <c r="Q675" s="1137">
        <f>Q674+R674</f>
        <v>1217</v>
      </c>
      <c r="R675" s="1138"/>
    </row>
    <row r="676" spans="3:18" ht="15.75" thickBot="1" x14ac:dyDescent="0.3">
      <c r="C676" s="1127" t="s">
        <v>356</v>
      </c>
      <c r="D676" s="1131" t="str">
        <f>D663</f>
        <v>CATEG.</v>
      </c>
      <c r="E676" s="1133">
        <v>2004</v>
      </c>
      <c r="F676" s="1134"/>
      <c r="G676" s="1135">
        <v>2005</v>
      </c>
      <c r="H676" s="1136"/>
      <c r="I676" s="1133">
        <v>2006</v>
      </c>
      <c r="J676" s="1134"/>
      <c r="K676" s="1135">
        <v>2007</v>
      </c>
      <c r="L676" s="1136"/>
      <c r="M676" s="1133">
        <v>2008</v>
      </c>
      <c r="N676" s="1134"/>
      <c r="O676" s="1133">
        <v>2009</v>
      </c>
      <c r="P676" s="1134"/>
      <c r="Q676" s="1133">
        <v>2010</v>
      </c>
      <c r="R676" s="1134"/>
    </row>
    <row r="677" spans="3:18" ht="15.75" thickBot="1" x14ac:dyDescent="0.3">
      <c r="C677" s="1128"/>
      <c r="D677" s="1132"/>
      <c r="E677" s="329" t="s">
        <v>294</v>
      </c>
      <c r="F677" s="330" t="s">
        <v>295</v>
      </c>
      <c r="G677" s="331" t="s">
        <v>294</v>
      </c>
      <c r="H677" s="332" t="s">
        <v>295</v>
      </c>
      <c r="I677" s="329" t="s">
        <v>294</v>
      </c>
      <c r="J677" s="330" t="s">
        <v>295</v>
      </c>
      <c r="K677" s="331" t="s">
        <v>294</v>
      </c>
      <c r="L677" s="330" t="s">
        <v>295</v>
      </c>
      <c r="M677" s="333" t="s">
        <v>294</v>
      </c>
      <c r="N677" s="334" t="s">
        <v>295</v>
      </c>
      <c r="O677" s="333" t="s">
        <v>294</v>
      </c>
      <c r="P677" s="334" t="s">
        <v>295</v>
      </c>
      <c r="Q677" s="333" t="s">
        <v>294</v>
      </c>
      <c r="R677" s="334" t="s">
        <v>295</v>
      </c>
    </row>
    <row r="678" spans="3:18" x14ac:dyDescent="0.25">
      <c r="C678" s="1129"/>
      <c r="D678" s="335" t="s">
        <v>296</v>
      </c>
      <c r="E678" s="336">
        <v>160</v>
      </c>
      <c r="F678" s="337">
        <v>114</v>
      </c>
      <c r="G678" s="338">
        <v>188</v>
      </c>
      <c r="H678" s="339">
        <v>137</v>
      </c>
      <c r="I678" s="336">
        <v>226</v>
      </c>
      <c r="J678" s="337">
        <v>211</v>
      </c>
      <c r="K678" s="338">
        <v>266</v>
      </c>
      <c r="L678" s="339">
        <v>268</v>
      </c>
      <c r="M678" s="336">
        <v>298</v>
      </c>
      <c r="N678" s="337">
        <v>331</v>
      </c>
      <c r="O678" s="338">
        <v>411</v>
      </c>
      <c r="P678" s="337">
        <v>632</v>
      </c>
      <c r="Q678" s="338">
        <v>495</v>
      </c>
      <c r="R678" s="337">
        <v>808</v>
      </c>
    </row>
    <row r="679" spans="3:18" x14ac:dyDescent="0.25">
      <c r="C679" s="1129"/>
      <c r="D679" s="340" t="s">
        <v>297</v>
      </c>
      <c r="E679" s="341">
        <v>4767</v>
      </c>
      <c r="F679" s="342">
        <v>2249</v>
      </c>
      <c r="G679" s="343">
        <v>5742</v>
      </c>
      <c r="H679" s="344">
        <v>2791</v>
      </c>
      <c r="I679" s="341">
        <v>6809</v>
      </c>
      <c r="J679" s="342">
        <v>3447</v>
      </c>
      <c r="K679" s="343">
        <v>7915</v>
      </c>
      <c r="L679" s="344">
        <v>4053</v>
      </c>
      <c r="M679" s="341">
        <v>9232</v>
      </c>
      <c r="N679" s="342">
        <v>4898</v>
      </c>
      <c r="O679" s="343">
        <v>10287</v>
      </c>
      <c r="P679" s="342">
        <v>5680</v>
      </c>
      <c r="Q679" s="343">
        <v>11240</v>
      </c>
      <c r="R679" s="342">
        <v>6335</v>
      </c>
    </row>
    <row r="680" spans="3:18" x14ac:dyDescent="0.25">
      <c r="C680" s="1129"/>
      <c r="D680" s="345" t="s">
        <v>298</v>
      </c>
      <c r="E680" s="346">
        <v>1167</v>
      </c>
      <c r="F680" s="347">
        <v>12</v>
      </c>
      <c r="G680" s="348">
        <v>1244</v>
      </c>
      <c r="H680" s="349">
        <v>18</v>
      </c>
      <c r="I680" s="346">
        <v>1300</v>
      </c>
      <c r="J680" s="347">
        <v>18</v>
      </c>
      <c r="K680" s="348">
        <v>1356</v>
      </c>
      <c r="L680" s="349">
        <v>20</v>
      </c>
      <c r="M680" s="346">
        <v>1412</v>
      </c>
      <c r="N680" s="347">
        <v>20</v>
      </c>
      <c r="O680" s="348">
        <v>1463</v>
      </c>
      <c r="P680" s="347">
        <v>20</v>
      </c>
      <c r="Q680" s="348">
        <v>1498</v>
      </c>
      <c r="R680" s="347">
        <v>23</v>
      </c>
    </row>
    <row r="681" spans="3:18" x14ac:dyDescent="0.25">
      <c r="C681" s="1129"/>
      <c r="D681" s="340" t="s">
        <v>299</v>
      </c>
      <c r="E681" s="341">
        <v>721</v>
      </c>
      <c r="F681" s="342">
        <v>18</v>
      </c>
      <c r="G681" s="343">
        <v>759</v>
      </c>
      <c r="H681" s="344">
        <v>19</v>
      </c>
      <c r="I681" s="341">
        <v>791</v>
      </c>
      <c r="J681" s="342">
        <v>20</v>
      </c>
      <c r="K681" s="343">
        <v>827</v>
      </c>
      <c r="L681" s="344">
        <v>20</v>
      </c>
      <c r="M681" s="341">
        <v>881</v>
      </c>
      <c r="N681" s="342">
        <v>23</v>
      </c>
      <c r="O681" s="343">
        <v>910</v>
      </c>
      <c r="P681" s="342">
        <v>23</v>
      </c>
      <c r="Q681" s="343">
        <v>946</v>
      </c>
      <c r="R681" s="342">
        <v>23</v>
      </c>
    </row>
    <row r="682" spans="3:18" x14ac:dyDescent="0.25">
      <c r="C682" s="1129"/>
      <c r="D682" s="345" t="s">
        <v>300</v>
      </c>
      <c r="E682" s="346">
        <v>706</v>
      </c>
      <c r="F682" s="347">
        <v>2</v>
      </c>
      <c r="G682" s="348">
        <v>752</v>
      </c>
      <c r="H682" s="349">
        <v>2</v>
      </c>
      <c r="I682" s="346">
        <v>796</v>
      </c>
      <c r="J682" s="347">
        <v>3</v>
      </c>
      <c r="K682" s="348">
        <v>862</v>
      </c>
      <c r="L682" s="349">
        <v>3</v>
      </c>
      <c r="M682" s="346">
        <v>916</v>
      </c>
      <c r="N682" s="347">
        <v>5</v>
      </c>
      <c r="O682" s="348">
        <v>964</v>
      </c>
      <c r="P682" s="347">
        <v>5</v>
      </c>
      <c r="Q682" s="348">
        <v>1026</v>
      </c>
      <c r="R682" s="347">
        <v>6</v>
      </c>
    </row>
    <row r="683" spans="3:18" x14ac:dyDescent="0.25">
      <c r="C683" s="1129"/>
      <c r="D683" s="340" t="s">
        <v>301</v>
      </c>
      <c r="E683" s="341">
        <v>1118</v>
      </c>
      <c r="F683" s="342">
        <v>1528</v>
      </c>
      <c r="G683" s="343">
        <v>1261</v>
      </c>
      <c r="H683" s="344">
        <v>1729</v>
      </c>
      <c r="I683" s="341">
        <v>1373</v>
      </c>
      <c r="J683" s="342">
        <v>1893</v>
      </c>
      <c r="K683" s="343">
        <v>1458</v>
      </c>
      <c r="L683" s="344">
        <v>2029</v>
      </c>
      <c r="M683" s="341">
        <v>1554</v>
      </c>
      <c r="N683" s="342">
        <v>2179</v>
      </c>
      <c r="O683" s="343">
        <v>1644</v>
      </c>
      <c r="P683" s="342">
        <v>2323</v>
      </c>
      <c r="Q683" s="343">
        <v>1734</v>
      </c>
      <c r="R683" s="342">
        <v>2479</v>
      </c>
    </row>
    <row r="684" spans="3:18" x14ac:dyDescent="0.25">
      <c r="C684" s="1129"/>
      <c r="D684" s="345" t="s">
        <v>302</v>
      </c>
      <c r="E684" s="346">
        <v>869</v>
      </c>
      <c r="F684" s="347">
        <v>24</v>
      </c>
      <c r="G684" s="348">
        <v>925</v>
      </c>
      <c r="H684" s="349">
        <v>24</v>
      </c>
      <c r="I684" s="346">
        <v>953</v>
      </c>
      <c r="J684" s="347">
        <v>27</v>
      </c>
      <c r="K684" s="348">
        <v>992</v>
      </c>
      <c r="L684" s="349">
        <v>29</v>
      </c>
      <c r="M684" s="346">
        <v>1032</v>
      </c>
      <c r="N684" s="347">
        <v>32</v>
      </c>
      <c r="O684" s="348">
        <v>1067</v>
      </c>
      <c r="P684" s="347">
        <v>35</v>
      </c>
      <c r="Q684" s="348">
        <v>1106</v>
      </c>
      <c r="R684" s="347">
        <v>37</v>
      </c>
    </row>
    <row r="685" spans="3:18" x14ac:dyDescent="0.25">
      <c r="C685" s="1129"/>
      <c r="D685" s="340" t="s">
        <v>303</v>
      </c>
      <c r="E685" s="341">
        <v>427</v>
      </c>
      <c r="F685" s="342">
        <v>9</v>
      </c>
      <c r="G685" s="343">
        <v>460</v>
      </c>
      <c r="H685" s="344">
        <v>11</v>
      </c>
      <c r="I685" s="341">
        <v>479</v>
      </c>
      <c r="J685" s="342">
        <v>11</v>
      </c>
      <c r="K685" s="343">
        <v>501</v>
      </c>
      <c r="L685" s="344">
        <v>11</v>
      </c>
      <c r="M685" s="341">
        <v>523</v>
      </c>
      <c r="N685" s="342">
        <v>11</v>
      </c>
      <c r="O685" s="343">
        <v>541</v>
      </c>
      <c r="P685" s="342">
        <v>11</v>
      </c>
      <c r="Q685" s="343">
        <v>563</v>
      </c>
      <c r="R685" s="342">
        <v>10</v>
      </c>
    </row>
    <row r="686" spans="3:18" x14ac:dyDescent="0.25">
      <c r="C686" s="1129"/>
      <c r="D686" s="345" t="s">
        <v>304</v>
      </c>
      <c r="E686" s="350">
        <v>476</v>
      </c>
      <c r="F686" s="351">
        <v>5</v>
      </c>
      <c r="G686" s="352">
        <v>511</v>
      </c>
      <c r="H686" s="353">
        <v>6</v>
      </c>
      <c r="I686" s="350">
        <v>564</v>
      </c>
      <c r="J686" s="351">
        <v>6</v>
      </c>
      <c r="K686" s="352">
        <v>597</v>
      </c>
      <c r="L686" s="353">
        <v>6</v>
      </c>
      <c r="M686" s="350">
        <v>620</v>
      </c>
      <c r="N686" s="351">
        <v>6</v>
      </c>
      <c r="O686" s="352">
        <v>636</v>
      </c>
      <c r="P686" s="351">
        <v>6</v>
      </c>
      <c r="Q686" s="352">
        <v>660</v>
      </c>
      <c r="R686" s="351">
        <v>8</v>
      </c>
    </row>
    <row r="687" spans="3:18" ht="15.75" thickBot="1" x14ac:dyDescent="0.3">
      <c r="C687" s="1129"/>
      <c r="D687" s="354" t="s">
        <v>10</v>
      </c>
      <c r="E687" s="355">
        <f t="shared" ref="E687:P687" si="51">SUM(E678:E686)</f>
        <v>10411</v>
      </c>
      <c r="F687" s="356">
        <f t="shared" si="51"/>
        <v>3961</v>
      </c>
      <c r="G687" s="357">
        <f t="shared" si="51"/>
        <v>11842</v>
      </c>
      <c r="H687" s="358">
        <f t="shared" si="51"/>
        <v>4737</v>
      </c>
      <c r="I687" s="355">
        <f t="shared" si="51"/>
        <v>13291</v>
      </c>
      <c r="J687" s="356">
        <f t="shared" si="51"/>
        <v>5636</v>
      </c>
      <c r="K687" s="357">
        <f t="shared" si="51"/>
        <v>14774</v>
      </c>
      <c r="L687" s="358">
        <f t="shared" si="51"/>
        <v>6439</v>
      </c>
      <c r="M687" s="355">
        <f t="shared" si="51"/>
        <v>16468</v>
      </c>
      <c r="N687" s="356">
        <f t="shared" si="51"/>
        <v>7505</v>
      </c>
      <c r="O687" s="357">
        <f t="shared" si="51"/>
        <v>17923</v>
      </c>
      <c r="P687" s="356">
        <f t="shared" si="51"/>
        <v>8735</v>
      </c>
      <c r="Q687" s="357">
        <f>SUM(Q678:Q686)</f>
        <v>19268</v>
      </c>
      <c r="R687" s="356">
        <f>SUM(R678:R686)</f>
        <v>9729</v>
      </c>
    </row>
    <row r="688" spans="3:18" ht="30.75" thickBot="1" x14ac:dyDescent="0.3">
      <c r="C688" s="1130"/>
      <c r="D688" s="359" t="s">
        <v>305</v>
      </c>
      <c r="E688" s="1137">
        <f>E687+F687</f>
        <v>14372</v>
      </c>
      <c r="F688" s="1138"/>
      <c r="G688" s="1137">
        <f>G687+H687</f>
        <v>16579</v>
      </c>
      <c r="H688" s="1138"/>
      <c r="I688" s="1137">
        <f>I687+J687</f>
        <v>18927</v>
      </c>
      <c r="J688" s="1138"/>
      <c r="K688" s="1137">
        <f>K687+L687</f>
        <v>21213</v>
      </c>
      <c r="L688" s="1138"/>
      <c r="M688" s="1137">
        <f>M687+N687</f>
        <v>23973</v>
      </c>
      <c r="N688" s="1138"/>
      <c r="O688" s="1137">
        <f>O687+P687</f>
        <v>26658</v>
      </c>
      <c r="P688" s="1138"/>
      <c r="Q688" s="1137">
        <f>Q687+R687</f>
        <v>28997</v>
      </c>
      <c r="R688" s="1138"/>
    </row>
    <row r="689" spans="3:18" ht="7.5" customHeight="1" x14ac:dyDescent="0.25">
      <c r="C689" s="360"/>
      <c r="D689" s="361"/>
      <c r="E689" s="164"/>
      <c r="F689" s="164"/>
      <c r="G689" s="164"/>
      <c r="H689" s="164"/>
      <c r="I689" s="164"/>
      <c r="J689" s="164"/>
      <c r="K689" s="164"/>
      <c r="L689" s="164"/>
      <c r="M689" s="164"/>
      <c r="N689" s="164"/>
      <c r="O689" s="164"/>
      <c r="P689" s="164"/>
      <c r="Q689" s="164"/>
      <c r="R689" s="164"/>
    </row>
    <row r="690" spans="3:18" ht="7.5" customHeight="1" x14ac:dyDescent="0.25">
      <c r="C690" s="362"/>
      <c r="D690" s="363"/>
      <c r="E690" s="364"/>
      <c r="F690" s="364"/>
      <c r="G690" s="364"/>
      <c r="H690" s="364"/>
      <c r="I690" s="364"/>
      <c r="J690" s="364"/>
      <c r="K690" s="364"/>
      <c r="L690" s="364"/>
      <c r="M690" s="364"/>
      <c r="N690" s="364"/>
      <c r="O690" s="364"/>
      <c r="P690" s="364"/>
      <c r="Q690" s="364"/>
      <c r="R690" s="364"/>
    </row>
    <row r="691" spans="3:18" ht="7.5" customHeight="1" thickBot="1" x14ac:dyDescent="0.3"/>
    <row r="692" spans="3:18" ht="15.75" thickBot="1" x14ac:dyDescent="0.3">
      <c r="C692" s="1127" t="s">
        <v>305</v>
      </c>
      <c r="D692" s="1139" t="s">
        <v>489</v>
      </c>
      <c r="E692" s="1133">
        <v>2004</v>
      </c>
      <c r="F692" s="1136"/>
      <c r="G692" s="1133">
        <v>2005</v>
      </c>
      <c r="H692" s="1134"/>
      <c r="I692" s="1135">
        <v>2006</v>
      </c>
      <c r="J692" s="1136"/>
      <c r="K692" s="1133">
        <v>2007</v>
      </c>
      <c r="L692" s="1134"/>
      <c r="M692" s="1135">
        <v>2008</v>
      </c>
      <c r="N692" s="1136"/>
      <c r="O692" s="1133">
        <v>2009</v>
      </c>
      <c r="P692" s="1134"/>
      <c r="Q692" s="1133">
        <v>2010</v>
      </c>
      <c r="R692" s="1134"/>
    </row>
    <row r="693" spans="3:18" ht="15.75" thickBot="1" x14ac:dyDescent="0.3">
      <c r="C693" s="1128"/>
      <c r="D693" s="1140"/>
      <c r="E693" s="329" t="s">
        <v>294</v>
      </c>
      <c r="F693" s="332" t="s">
        <v>295</v>
      </c>
      <c r="G693" s="329" t="s">
        <v>294</v>
      </c>
      <c r="H693" s="330" t="s">
        <v>295</v>
      </c>
      <c r="I693" s="331" t="s">
        <v>294</v>
      </c>
      <c r="J693" s="332" t="s">
        <v>295</v>
      </c>
      <c r="K693" s="329" t="s">
        <v>294</v>
      </c>
      <c r="L693" s="330" t="s">
        <v>295</v>
      </c>
      <c r="M693" s="333" t="s">
        <v>294</v>
      </c>
      <c r="N693" s="365" t="s">
        <v>295</v>
      </c>
      <c r="O693" s="366" t="s">
        <v>294</v>
      </c>
      <c r="P693" s="334" t="s">
        <v>295</v>
      </c>
      <c r="Q693" s="366" t="s">
        <v>294</v>
      </c>
      <c r="R693" s="334" t="s">
        <v>295</v>
      </c>
    </row>
    <row r="694" spans="3:18" x14ac:dyDescent="0.25">
      <c r="C694" s="1129"/>
      <c r="D694" s="335" t="s">
        <v>296</v>
      </c>
      <c r="E694" s="912">
        <f>E15+E28+E41+E54+E67+E80+E93+E106+E119+E132+E145+E158+E171+E184+E197+E210+E223+E236+E249+E262+E275+E288+E301+E314+E327+E340+E353+E366+E379+E392+E405+E418+E431+E444+E457+E470+E483+E496+E509+E522+E535+E548+E561+E574+E587+E600+E613+E626+E639+E652+E665+E678</f>
        <v>7935</v>
      </c>
      <c r="F694" s="913">
        <f t="shared" ref="F694:P694" si="52">F15+F28+F41+F54+F67+F80+F93+F106+F119+F132+F145+F158+F171+F184+F197+F210+F223+F236+F249+F262+F275+F288+F301+F314+F327+F340+F353+F366+F379+F392+F405+F418+F431+F444+F457+F470+F483+F496+F509+F522+F535+F548+F561+F574+F587+F600+F613+F626+F639+F652+F665+F678</f>
        <v>2263</v>
      </c>
      <c r="G694" s="912">
        <f t="shared" si="52"/>
        <v>9273</v>
      </c>
      <c r="H694" s="914">
        <f t="shared" si="52"/>
        <v>2795</v>
      </c>
      <c r="I694" s="915">
        <f t="shared" si="52"/>
        <v>10751</v>
      </c>
      <c r="J694" s="913">
        <f t="shared" si="52"/>
        <v>3852</v>
      </c>
      <c r="K694" s="912">
        <f t="shared" si="52"/>
        <v>12314</v>
      </c>
      <c r="L694" s="914">
        <f t="shared" si="52"/>
        <v>4963</v>
      </c>
      <c r="M694" s="915">
        <f t="shared" si="52"/>
        <v>14093</v>
      </c>
      <c r="N694" s="913">
        <f t="shared" si="52"/>
        <v>6207</v>
      </c>
      <c r="O694" s="912">
        <f t="shared" si="52"/>
        <v>16366</v>
      </c>
      <c r="P694" s="914">
        <f t="shared" si="52"/>
        <v>8576</v>
      </c>
      <c r="Q694" s="912">
        <f>Q15+Q28+Q41+Q54+Q67+Q80+Q93+Q106+Q119+Q132+Q145+Q158+Q171+Q184+Q197+Q210+Q223+Q236+Q249+Q262+Q275+Q288+Q301+Q314+Q327+Q340+Q353+Q366+Q379+Q392+Q405+Q418+Q431+Q444+Q457+Q470+Q483+Q496+Q509+Q522+Q535+Q548+Q561+Q574+Q587+Q600+Q613+Q626+Q639+Q652+Q665+Q678</f>
        <v>17653</v>
      </c>
      <c r="R694" s="914">
        <f t="shared" ref="Q694:R702" si="53">R15+R28+R41+R54+R67+R80+R93+R106+R119+R132+R145+R158+R171+R184+R197+R210+R223+R236+R249+R262+R275+R288+R301+R314+R327+R340+R353+R366+R379+R392+R405+R418+R431+R444+R457+R470+R483+R496+R509+R522+R535+R548+R561+R574+R587+R600+R613+R626+R639+R652+R665+R678</f>
        <v>10089</v>
      </c>
    </row>
    <row r="695" spans="3:18" x14ac:dyDescent="0.25">
      <c r="C695" s="1129"/>
      <c r="D695" s="340" t="s">
        <v>297</v>
      </c>
      <c r="E695" s="916">
        <f t="shared" ref="E695:P702" si="54">E16+E29+E42+E55+E68+E81+E94+E107+E120+E133+E146+E159+E172+E185+E198+E211+E224+E237+E250+E263+E276+E289+E302+E315+E328+E341+E354+E367+E380+E393+E406+E419+E432+E445+E458+E471+E484+E497+E510+E523+E536+E549+E562+E575+E588+E601+E614+E627+E640+E653+E666+E679</f>
        <v>82899</v>
      </c>
      <c r="F695" s="917">
        <f t="shared" si="54"/>
        <v>24376</v>
      </c>
      <c r="G695" s="916">
        <f t="shared" si="54"/>
        <v>97555</v>
      </c>
      <c r="H695" s="918">
        <f t="shared" si="54"/>
        <v>30573</v>
      </c>
      <c r="I695" s="919">
        <f t="shared" si="54"/>
        <v>115380</v>
      </c>
      <c r="J695" s="917">
        <f t="shared" si="54"/>
        <v>38033</v>
      </c>
      <c r="K695" s="916">
        <f t="shared" si="54"/>
        <v>135724</v>
      </c>
      <c r="L695" s="918">
        <f t="shared" si="54"/>
        <v>46449</v>
      </c>
      <c r="M695" s="919">
        <f t="shared" si="54"/>
        <v>161035</v>
      </c>
      <c r="N695" s="917">
        <f t="shared" si="54"/>
        <v>57515</v>
      </c>
      <c r="O695" s="916">
        <f t="shared" si="54"/>
        <v>187583</v>
      </c>
      <c r="P695" s="918">
        <f t="shared" si="54"/>
        <v>72672</v>
      </c>
      <c r="Q695" s="916">
        <f t="shared" si="53"/>
        <v>206147</v>
      </c>
      <c r="R695" s="918">
        <f t="shared" si="53"/>
        <v>83353</v>
      </c>
    </row>
    <row r="696" spans="3:18" x14ac:dyDescent="0.25">
      <c r="C696" s="1129"/>
      <c r="D696" s="345" t="s">
        <v>298</v>
      </c>
      <c r="E696" s="920">
        <f t="shared" si="54"/>
        <v>25807</v>
      </c>
      <c r="F696" s="921">
        <f t="shared" si="54"/>
        <v>1607</v>
      </c>
      <c r="G696" s="920">
        <f t="shared" si="54"/>
        <v>27061</v>
      </c>
      <c r="H696" s="922">
        <f t="shared" si="54"/>
        <v>764</v>
      </c>
      <c r="I696" s="923">
        <f t="shared" si="54"/>
        <v>27927</v>
      </c>
      <c r="J696" s="921">
        <f t="shared" si="54"/>
        <v>777</v>
      </c>
      <c r="K696" s="920">
        <f t="shared" si="54"/>
        <v>28693</v>
      </c>
      <c r="L696" s="922">
        <f t="shared" si="54"/>
        <v>796</v>
      </c>
      <c r="M696" s="923">
        <f t="shared" si="54"/>
        <v>29451</v>
      </c>
      <c r="N696" s="921">
        <f t="shared" si="54"/>
        <v>822</v>
      </c>
      <c r="O696" s="920">
        <f t="shared" si="54"/>
        <v>30041</v>
      </c>
      <c r="P696" s="922">
        <f t="shared" si="54"/>
        <v>841</v>
      </c>
      <c r="Q696" s="920">
        <f t="shared" si="53"/>
        <v>30485</v>
      </c>
      <c r="R696" s="922">
        <f t="shared" si="53"/>
        <v>864</v>
      </c>
    </row>
    <row r="697" spans="3:18" x14ac:dyDescent="0.25">
      <c r="C697" s="1129"/>
      <c r="D697" s="340" t="s">
        <v>299</v>
      </c>
      <c r="E697" s="916">
        <f t="shared" si="54"/>
        <v>16206</v>
      </c>
      <c r="F697" s="917">
        <f t="shared" si="54"/>
        <v>248</v>
      </c>
      <c r="G697" s="916">
        <f t="shared" si="54"/>
        <v>16950</v>
      </c>
      <c r="H697" s="918">
        <f t="shared" si="54"/>
        <v>234</v>
      </c>
      <c r="I697" s="919">
        <f t="shared" si="54"/>
        <v>17515</v>
      </c>
      <c r="J697" s="917">
        <f t="shared" si="54"/>
        <v>248</v>
      </c>
      <c r="K697" s="916">
        <f t="shared" si="54"/>
        <v>18110</v>
      </c>
      <c r="L697" s="918">
        <f t="shared" si="54"/>
        <v>259</v>
      </c>
      <c r="M697" s="919">
        <f t="shared" si="54"/>
        <v>18738</v>
      </c>
      <c r="N697" s="917">
        <f t="shared" si="54"/>
        <v>272</v>
      </c>
      <c r="O697" s="916">
        <f t="shared" si="54"/>
        <v>19308</v>
      </c>
      <c r="P697" s="918">
        <f t="shared" si="54"/>
        <v>281</v>
      </c>
      <c r="Q697" s="916">
        <f t="shared" si="53"/>
        <v>19983</v>
      </c>
      <c r="R697" s="918">
        <f t="shared" si="53"/>
        <v>293</v>
      </c>
    </row>
    <row r="698" spans="3:18" x14ac:dyDescent="0.25">
      <c r="C698" s="1129"/>
      <c r="D698" s="345" t="s">
        <v>300</v>
      </c>
      <c r="E698" s="920">
        <f t="shared" si="54"/>
        <v>8620</v>
      </c>
      <c r="F698" s="921">
        <f t="shared" si="54"/>
        <v>77</v>
      </c>
      <c r="G698" s="920">
        <f t="shared" si="54"/>
        <v>8977</v>
      </c>
      <c r="H698" s="922">
        <f t="shared" si="54"/>
        <v>62</v>
      </c>
      <c r="I698" s="923">
        <f t="shared" si="54"/>
        <v>9293</v>
      </c>
      <c r="J698" s="921">
        <f t="shared" si="54"/>
        <v>64</v>
      </c>
      <c r="K698" s="920">
        <f t="shared" si="54"/>
        <v>9615</v>
      </c>
      <c r="L698" s="922">
        <f t="shared" si="54"/>
        <v>67</v>
      </c>
      <c r="M698" s="923">
        <f t="shared" si="54"/>
        <v>9950</v>
      </c>
      <c r="N698" s="921">
        <f t="shared" si="54"/>
        <v>73</v>
      </c>
      <c r="O698" s="920">
        <f t="shared" si="54"/>
        <v>10233</v>
      </c>
      <c r="P698" s="922">
        <f t="shared" si="54"/>
        <v>76</v>
      </c>
      <c r="Q698" s="920">
        <f t="shared" si="53"/>
        <v>10512</v>
      </c>
      <c r="R698" s="922">
        <f t="shared" si="53"/>
        <v>101</v>
      </c>
    </row>
    <row r="699" spans="3:18" x14ac:dyDescent="0.25">
      <c r="C699" s="1129"/>
      <c r="D699" s="340" t="s">
        <v>301</v>
      </c>
      <c r="E699" s="916">
        <f t="shared" si="54"/>
        <v>23344</v>
      </c>
      <c r="F699" s="917">
        <f t="shared" si="54"/>
        <v>22005</v>
      </c>
      <c r="G699" s="916">
        <f t="shared" si="54"/>
        <v>25765</v>
      </c>
      <c r="H699" s="918">
        <f t="shared" si="54"/>
        <v>25292</v>
      </c>
      <c r="I699" s="919">
        <f t="shared" si="54"/>
        <v>28132</v>
      </c>
      <c r="J699" s="917">
        <f t="shared" si="54"/>
        <v>28354</v>
      </c>
      <c r="K699" s="916">
        <f t="shared" si="54"/>
        <v>30272</v>
      </c>
      <c r="L699" s="918">
        <f t="shared" si="54"/>
        <v>31219</v>
      </c>
      <c r="M699" s="919">
        <f t="shared" si="54"/>
        <v>32658</v>
      </c>
      <c r="N699" s="917">
        <f t="shared" si="54"/>
        <v>34398</v>
      </c>
      <c r="O699" s="916">
        <f t="shared" si="54"/>
        <v>35262</v>
      </c>
      <c r="P699" s="918">
        <f t="shared" si="54"/>
        <v>38214</v>
      </c>
      <c r="Q699" s="916">
        <f t="shared" si="53"/>
        <v>37269</v>
      </c>
      <c r="R699" s="918">
        <f t="shared" si="53"/>
        <v>41463</v>
      </c>
    </row>
    <row r="700" spans="3:18" x14ac:dyDescent="0.25">
      <c r="C700" s="1129"/>
      <c r="D700" s="345" t="s">
        <v>302</v>
      </c>
      <c r="E700" s="920">
        <f t="shared" si="54"/>
        <v>11376</v>
      </c>
      <c r="F700" s="921">
        <f t="shared" si="54"/>
        <v>674</v>
      </c>
      <c r="G700" s="920">
        <f t="shared" si="54"/>
        <v>12263</v>
      </c>
      <c r="H700" s="922">
        <f t="shared" si="54"/>
        <v>349</v>
      </c>
      <c r="I700" s="923">
        <f t="shared" si="54"/>
        <v>12756</v>
      </c>
      <c r="J700" s="921">
        <f t="shared" si="54"/>
        <v>372</v>
      </c>
      <c r="K700" s="920">
        <f t="shared" si="54"/>
        <v>13210</v>
      </c>
      <c r="L700" s="922">
        <f t="shared" si="54"/>
        <v>390</v>
      </c>
      <c r="M700" s="923">
        <f t="shared" si="54"/>
        <v>13774</v>
      </c>
      <c r="N700" s="921">
        <f t="shared" si="54"/>
        <v>412</v>
      </c>
      <c r="O700" s="920">
        <f t="shared" si="54"/>
        <v>14196</v>
      </c>
      <c r="P700" s="922">
        <f t="shared" si="54"/>
        <v>440</v>
      </c>
      <c r="Q700" s="920">
        <f t="shared" si="53"/>
        <v>14501</v>
      </c>
      <c r="R700" s="922">
        <f t="shared" si="53"/>
        <v>452</v>
      </c>
    </row>
    <row r="701" spans="3:18" x14ac:dyDescent="0.25">
      <c r="C701" s="1129"/>
      <c r="D701" s="340" t="s">
        <v>303</v>
      </c>
      <c r="E701" s="916">
        <f t="shared" si="54"/>
        <v>7850</v>
      </c>
      <c r="F701" s="917">
        <f t="shared" si="54"/>
        <v>120</v>
      </c>
      <c r="G701" s="916">
        <f t="shared" si="54"/>
        <v>8398</v>
      </c>
      <c r="H701" s="918">
        <f t="shared" si="54"/>
        <v>122</v>
      </c>
      <c r="I701" s="919">
        <f t="shared" si="54"/>
        <v>8717</v>
      </c>
      <c r="J701" s="917">
        <f t="shared" si="54"/>
        <v>126</v>
      </c>
      <c r="K701" s="916">
        <f t="shared" si="54"/>
        <v>9042</v>
      </c>
      <c r="L701" s="918">
        <f t="shared" si="54"/>
        <v>133</v>
      </c>
      <c r="M701" s="919">
        <f t="shared" si="54"/>
        <v>9410</v>
      </c>
      <c r="N701" s="917">
        <f t="shared" si="54"/>
        <v>144</v>
      </c>
      <c r="O701" s="916">
        <f t="shared" si="54"/>
        <v>9782</v>
      </c>
      <c r="P701" s="918">
        <f t="shared" si="54"/>
        <v>153</v>
      </c>
      <c r="Q701" s="916">
        <f t="shared" si="53"/>
        <v>10147</v>
      </c>
      <c r="R701" s="918">
        <f t="shared" si="53"/>
        <v>160</v>
      </c>
    </row>
    <row r="702" spans="3:18" x14ac:dyDescent="0.25">
      <c r="C702" s="1129"/>
      <c r="D702" s="345" t="s">
        <v>304</v>
      </c>
      <c r="E702" s="920">
        <f t="shared" si="54"/>
        <v>4905</v>
      </c>
      <c r="F702" s="921">
        <f t="shared" si="54"/>
        <v>29</v>
      </c>
      <c r="G702" s="920">
        <f t="shared" si="54"/>
        <v>5140</v>
      </c>
      <c r="H702" s="922">
        <f t="shared" si="54"/>
        <v>32</v>
      </c>
      <c r="I702" s="923">
        <f t="shared" si="54"/>
        <v>5339</v>
      </c>
      <c r="J702" s="921">
        <f t="shared" si="54"/>
        <v>33</v>
      </c>
      <c r="K702" s="920">
        <f t="shared" si="54"/>
        <v>5530</v>
      </c>
      <c r="L702" s="922">
        <f t="shared" si="54"/>
        <v>33</v>
      </c>
      <c r="M702" s="923">
        <f t="shared" si="54"/>
        <v>5720</v>
      </c>
      <c r="N702" s="921">
        <f t="shared" si="54"/>
        <v>33</v>
      </c>
      <c r="O702" s="920">
        <f t="shared" si="54"/>
        <v>5845</v>
      </c>
      <c r="P702" s="922">
        <f t="shared" si="54"/>
        <v>34</v>
      </c>
      <c r="Q702" s="920">
        <f t="shared" si="53"/>
        <v>6004</v>
      </c>
      <c r="R702" s="922">
        <f t="shared" si="53"/>
        <v>41</v>
      </c>
    </row>
    <row r="703" spans="3:18" ht="22.5" customHeight="1" thickBot="1" x14ac:dyDescent="0.3">
      <c r="C703" s="1129"/>
      <c r="D703" s="354" t="s">
        <v>10</v>
      </c>
      <c r="E703" s="924">
        <f t="shared" ref="E703:P703" si="55">SUM(E694:E702)</f>
        <v>188942</v>
      </c>
      <c r="F703" s="925">
        <f t="shared" si="55"/>
        <v>51399</v>
      </c>
      <c r="G703" s="924">
        <f t="shared" si="55"/>
        <v>211382</v>
      </c>
      <c r="H703" s="926">
        <f t="shared" si="55"/>
        <v>60223</v>
      </c>
      <c r="I703" s="927">
        <f t="shared" si="55"/>
        <v>235810</v>
      </c>
      <c r="J703" s="925">
        <f t="shared" si="55"/>
        <v>71859</v>
      </c>
      <c r="K703" s="924">
        <f t="shared" si="55"/>
        <v>262510</v>
      </c>
      <c r="L703" s="926">
        <f t="shared" si="55"/>
        <v>84309</v>
      </c>
      <c r="M703" s="927">
        <f t="shared" si="55"/>
        <v>294829</v>
      </c>
      <c r="N703" s="925">
        <f t="shared" si="55"/>
        <v>99876</v>
      </c>
      <c r="O703" s="924">
        <f t="shared" si="55"/>
        <v>328616</v>
      </c>
      <c r="P703" s="926">
        <f t="shared" si="55"/>
        <v>121287</v>
      </c>
      <c r="Q703" s="924">
        <f>SUM(Q694:Q702)</f>
        <v>352701</v>
      </c>
      <c r="R703" s="926">
        <f>SUM(R694:R702)</f>
        <v>136816</v>
      </c>
    </row>
    <row r="704" spans="3:18" ht="30.75" customHeight="1" thickBot="1" x14ac:dyDescent="0.3">
      <c r="C704" s="1130"/>
      <c r="D704" s="359" t="s">
        <v>305</v>
      </c>
      <c r="E704" s="1137">
        <f>E703+F703</f>
        <v>240341</v>
      </c>
      <c r="F704" s="1138"/>
      <c r="G704" s="1137">
        <f>G703+H703</f>
        <v>271605</v>
      </c>
      <c r="H704" s="1138"/>
      <c r="I704" s="1137">
        <f>I703+J703</f>
        <v>307669</v>
      </c>
      <c r="J704" s="1138"/>
      <c r="K704" s="1137">
        <f>K703+L703</f>
        <v>346819</v>
      </c>
      <c r="L704" s="1138"/>
      <c r="M704" s="1137">
        <f>M703+N703</f>
        <v>394705</v>
      </c>
      <c r="N704" s="1138"/>
      <c r="O704" s="1137">
        <f>O703+P703</f>
        <v>449903</v>
      </c>
      <c r="P704" s="1138"/>
      <c r="Q704" s="1137">
        <f>Q703+R703</f>
        <v>489517</v>
      </c>
      <c r="R704" s="1138"/>
    </row>
    <row r="705" spans="3:18" ht="17.25" customHeight="1" x14ac:dyDescent="0.25">
      <c r="C705" s="367" t="s">
        <v>490</v>
      </c>
      <c r="D705" s="1"/>
    </row>
    <row r="706" spans="3:18" ht="6.75" customHeight="1" x14ac:dyDescent="0.25">
      <c r="C706" s="362"/>
      <c r="D706" s="363"/>
      <c r="E706" s="364"/>
      <c r="F706" s="364"/>
      <c r="G706" s="364"/>
      <c r="H706" s="364"/>
      <c r="I706" s="364"/>
      <c r="J706" s="364"/>
      <c r="K706" s="364"/>
      <c r="L706" s="364"/>
      <c r="M706" s="364"/>
      <c r="N706" s="364"/>
      <c r="O706" s="364"/>
      <c r="P706" s="364"/>
      <c r="Q706" s="364"/>
      <c r="R706" s="364"/>
    </row>
    <row r="707" spans="3:18" ht="8.25" customHeight="1" thickBot="1" x14ac:dyDescent="0.3"/>
    <row r="708" spans="3:18" ht="15.75" thickBot="1" x14ac:dyDescent="0.3">
      <c r="C708" s="1127" t="s">
        <v>357</v>
      </c>
      <c r="D708" s="1139" t="s">
        <v>489</v>
      </c>
      <c r="E708" s="1133">
        <v>2004</v>
      </c>
      <c r="F708" s="1136"/>
      <c r="G708" s="1133">
        <v>2005</v>
      </c>
      <c r="H708" s="1134"/>
      <c r="I708" s="1135">
        <v>2006</v>
      </c>
      <c r="J708" s="1136"/>
      <c r="K708" s="1133">
        <v>2007</v>
      </c>
      <c r="L708" s="1134"/>
      <c r="M708" s="1135">
        <v>2008</v>
      </c>
      <c r="N708" s="1136"/>
      <c r="O708" s="1133">
        <v>2009</v>
      </c>
      <c r="P708" s="1134"/>
      <c r="Q708" s="1133">
        <v>2010</v>
      </c>
      <c r="R708" s="1134"/>
    </row>
    <row r="709" spans="3:18" ht="15.75" thickBot="1" x14ac:dyDescent="0.3">
      <c r="C709" s="1128"/>
      <c r="D709" s="1140"/>
      <c r="E709" s="329" t="s">
        <v>294</v>
      </c>
      <c r="F709" s="332" t="s">
        <v>295</v>
      </c>
      <c r="G709" s="329" t="s">
        <v>294</v>
      </c>
      <c r="H709" s="330" t="s">
        <v>295</v>
      </c>
      <c r="I709" s="331" t="s">
        <v>294</v>
      </c>
      <c r="J709" s="332" t="s">
        <v>295</v>
      </c>
      <c r="K709" s="329" t="s">
        <v>294</v>
      </c>
      <c r="L709" s="330" t="s">
        <v>295</v>
      </c>
      <c r="M709" s="331" t="s">
        <v>294</v>
      </c>
      <c r="N709" s="332" t="s">
        <v>295</v>
      </c>
      <c r="O709" s="329" t="s">
        <v>294</v>
      </c>
      <c r="P709" s="330" t="s">
        <v>295</v>
      </c>
      <c r="Q709" s="329" t="s">
        <v>294</v>
      </c>
      <c r="R709" s="330" t="s">
        <v>295</v>
      </c>
    </row>
    <row r="710" spans="3:18" x14ac:dyDescent="0.25">
      <c r="C710" s="1129"/>
      <c r="D710" s="335" t="s">
        <v>296</v>
      </c>
      <c r="E710" s="368">
        <f t="shared" ref="E710:F718" si="56">E694/240341</f>
        <v>3.3015590348712869E-2</v>
      </c>
      <c r="F710" s="369">
        <f t="shared" si="56"/>
        <v>9.4157884006474141E-3</v>
      </c>
      <c r="G710" s="368">
        <f>G694/271605</f>
        <v>3.4141492240569948E-2</v>
      </c>
      <c r="H710" s="370">
        <f>H694/271605</f>
        <v>1.0290679479391027E-2</v>
      </c>
      <c r="I710" s="371">
        <f>I694/307669</f>
        <v>3.4943396962319899E-2</v>
      </c>
      <c r="J710" s="369">
        <f>J694/307669</f>
        <v>1.2519948386090246E-2</v>
      </c>
      <c r="K710" s="368">
        <f>K694/346819</f>
        <v>3.5505551887295678E-2</v>
      </c>
      <c r="L710" s="370">
        <f>L694/346819</f>
        <v>1.4310057984135817E-2</v>
      </c>
      <c r="M710" s="371">
        <f>M694/394705</f>
        <v>3.5705146881848469E-2</v>
      </c>
      <c r="N710" s="369">
        <f>N694/394705</f>
        <v>1.5725668537262007E-2</v>
      </c>
      <c r="O710" s="368">
        <f>O694/449858</f>
        <v>3.6380368916413622E-2</v>
      </c>
      <c r="P710" s="369">
        <f>P694/449858</f>
        <v>1.9063793463715218E-2</v>
      </c>
      <c r="Q710" s="368">
        <f t="shared" ref="Q710:R718" si="57">Q694/489517</f>
        <v>3.6062077517226163E-2</v>
      </c>
      <c r="R710" s="370">
        <f t="shared" si="57"/>
        <v>2.0610111599801438E-2</v>
      </c>
    </row>
    <row r="711" spans="3:18" x14ac:dyDescent="0.25">
      <c r="C711" s="1129"/>
      <c r="D711" s="340" t="s">
        <v>297</v>
      </c>
      <c r="E711" s="372">
        <f t="shared" si="56"/>
        <v>0.34492242272437912</v>
      </c>
      <c r="F711" s="373">
        <f t="shared" si="56"/>
        <v>0.10142256210966918</v>
      </c>
      <c r="G711" s="372">
        <f t="shared" ref="G711:H718" si="58">G695/271605</f>
        <v>0.35917969109552478</v>
      </c>
      <c r="H711" s="374">
        <f t="shared" si="58"/>
        <v>0.11256420168995417</v>
      </c>
      <c r="I711" s="375">
        <f t="shared" ref="I711:J718" si="59">I695/307669</f>
        <v>0.3750134072656004</v>
      </c>
      <c r="J711" s="373">
        <f t="shared" si="59"/>
        <v>0.12361661395850736</v>
      </c>
      <c r="K711" s="372">
        <f t="shared" ref="K711:L718" si="60">K695/346819</f>
        <v>0.39133957482144865</v>
      </c>
      <c r="L711" s="374">
        <f t="shared" si="60"/>
        <v>0.13392864866111717</v>
      </c>
      <c r="M711" s="375">
        <f t="shared" ref="M711:N718" si="61">M695/394705</f>
        <v>0.40798824438504705</v>
      </c>
      <c r="N711" s="373">
        <f t="shared" si="61"/>
        <v>0.1457164211246374</v>
      </c>
      <c r="O711" s="372">
        <f t="shared" ref="O711:P718" si="62">O695/449858</f>
        <v>0.41698269231624202</v>
      </c>
      <c r="P711" s="373">
        <f t="shared" si="62"/>
        <v>0.16154430953767634</v>
      </c>
      <c r="Q711" s="372">
        <f t="shared" si="57"/>
        <v>0.42112327048907394</v>
      </c>
      <c r="R711" s="374">
        <f t="shared" si="57"/>
        <v>0.17027600675768156</v>
      </c>
    </row>
    <row r="712" spans="3:18" x14ac:dyDescent="0.25">
      <c r="C712" s="1129"/>
      <c r="D712" s="345" t="s">
        <v>298</v>
      </c>
      <c r="E712" s="376">
        <f t="shared" si="56"/>
        <v>0.1073766024107414</v>
      </c>
      <c r="F712" s="377">
        <f t="shared" si="56"/>
        <v>6.6863331682900547E-3</v>
      </c>
      <c r="G712" s="376">
        <f t="shared" si="58"/>
        <v>9.9633659174168374E-2</v>
      </c>
      <c r="H712" s="378">
        <f t="shared" si="58"/>
        <v>2.8129084516117157E-3</v>
      </c>
      <c r="I712" s="379">
        <f t="shared" si="59"/>
        <v>9.0769625799154291E-2</v>
      </c>
      <c r="J712" s="377">
        <f t="shared" si="59"/>
        <v>2.52544130217864E-3</v>
      </c>
      <c r="K712" s="376">
        <f t="shared" si="60"/>
        <v>8.2731914918156152E-2</v>
      </c>
      <c r="L712" s="378">
        <f t="shared" si="60"/>
        <v>2.2951453063413483E-3</v>
      </c>
      <c r="M712" s="379">
        <f t="shared" si="61"/>
        <v>7.4615218960996182E-2</v>
      </c>
      <c r="N712" s="377">
        <f t="shared" si="61"/>
        <v>2.082567993818168E-3</v>
      </c>
      <c r="O712" s="376">
        <f t="shared" si="62"/>
        <v>6.677885021495672E-2</v>
      </c>
      <c r="P712" s="377">
        <f t="shared" si="62"/>
        <v>1.8694788133144236E-3</v>
      </c>
      <c r="Q712" s="376">
        <f t="shared" si="57"/>
        <v>6.2275671733565942E-2</v>
      </c>
      <c r="R712" s="378">
        <f t="shared" si="57"/>
        <v>1.7650050968607831E-3</v>
      </c>
    </row>
    <row r="713" spans="3:18" x14ac:dyDescent="0.25">
      <c r="C713" s="1129"/>
      <c r="D713" s="340" t="s">
        <v>299</v>
      </c>
      <c r="E713" s="372">
        <f t="shared" si="56"/>
        <v>6.7429194353023414E-2</v>
      </c>
      <c r="F713" s="373">
        <f t="shared" si="56"/>
        <v>1.0318672219887576E-3</v>
      </c>
      <c r="G713" s="372">
        <f t="shared" si="58"/>
        <v>6.2406803998453636E-2</v>
      </c>
      <c r="H713" s="374">
        <f t="shared" si="58"/>
        <v>8.6154525873971392E-4</v>
      </c>
      <c r="I713" s="375">
        <f t="shared" si="59"/>
        <v>5.6928062300719277E-2</v>
      </c>
      <c r="J713" s="373">
        <f t="shared" si="59"/>
        <v>8.0606105912522875E-4</v>
      </c>
      <c r="K713" s="372">
        <f t="shared" si="60"/>
        <v>5.2217439067640467E-2</v>
      </c>
      <c r="L713" s="374">
        <f t="shared" si="60"/>
        <v>7.4678722907337838E-4</v>
      </c>
      <c r="M713" s="375">
        <f t="shared" si="61"/>
        <v>4.7473429523314882E-2</v>
      </c>
      <c r="N713" s="373">
        <f t="shared" si="61"/>
        <v>6.891222558619729E-4</v>
      </c>
      <c r="O713" s="372">
        <f t="shared" si="62"/>
        <v>4.2920210377496902E-2</v>
      </c>
      <c r="P713" s="373">
        <f t="shared" si="62"/>
        <v>6.2464155355690019E-4</v>
      </c>
      <c r="Q713" s="372">
        <f t="shared" si="57"/>
        <v>4.0821871354825269E-2</v>
      </c>
      <c r="R713" s="374">
        <f t="shared" si="57"/>
        <v>5.9854918215302018E-4</v>
      </c>
    </row>
    <row r="714" spans="3:18" x14ac:dyDescent="0.25">
      <c r="C714" s="1129"/>
      <c r="D714" s="345" t="s">
        <v>300</v>
      </c>
      <c r="E714" s="376">
        <f t="shared" si="56"/>
        <v>3.5865707473964073E-2</v>
      </c>
      <c r="F714" s="377">
        <f t="shared" si="56"/>
        <v>3.2037812940779976E-4</v>
      </c>
      <c r="G714" s="376">
        <f t="shared" si="58"/>
        <v>3.3051674306437656E-2</v>
      </c>
      <c r="H714" s="378">
        <f t="shared" si="58"/>
        <v>2.2827267539257378E-4</v>
      </c>
      <c r="I714" s="379">
        <f t="shared" si="59"/>
        <v>3.0204537993753028E-2</v>
      </c>
      <c r="J714" s="377">
        <f t="shared" si="59"/>
        <v>2.0801575719360741E-4</v>
      </c>
      <c r="K714" s="376">
        <f t="shared" si="60"/>
        <v>2.7723394623708621E-2</v>
      </c>
      <c r="L714" s="378">
        <f t="shared" si="60"/>
        <v>1.9318434111164614E-4</v>
      </c>
      <c r="M714" s="379">
        <f t="shared" si="61"/>
        <v>2.5208700168480258E-2</v>
      </c>
      <c r="N714" s="377">
        <f t="shared" si="61"/>
        <v>1.8494825249236772E-4</v>
      </c>
      <c r="O714" s="376">
        <f t="shared" si="62"/>
        <v>2.2747177998390603E-2</v>
      </c>
      <c r="P714" s="377">
        <f t="shared" si="62"/>
        <v>1.6894219953852104E-4</v>
      </c>
      <c r="Q714" s="376">
        <f t="shared" si="57"/>
        <v>2.1474228678472863E-2</v>
      </c>
      <c r="R714" s="378">
        <f t="shared" si="57"/>
        <v>2.063258272950684E-4</v>
      </c>
    </row>
    <row r="715" spans="3:18" x14ac:dyDescent="0.25">
      <c r="C715" s="1129"/>
      <c r="D715" s="340" t="s">
        <v>301</v>
      </c>
      <c r="E715" s="372">
        <f t="shared" si="56"/>
        <v>9.7128663024619186E-2</v>
      </c>
      <c r="F715" s="373">
        <f t="shared" si="56"/>
        <v>9.1557412176865374E-2</v>
      </c>
      <c r="G715" s="372">
        <f t="shared" si="58"/>
        <v>9.4862023894994568E-2</v>
      </c>
      <c r="H715" s="374">
        <f t="shared" si="58"/>
        <v>9.312052429078993E-2</v>
      </c>
      <c r="I715" s="375">
        <f t="shared" si="59"/>
        <v>9.1435926271415058E-2</v>
      </c>
      <c r="J715" s="373">
        <f t="shared" si="59"/>
        <v>9.2157480929180385E-2</v>
      </c>
      <c r="K715" s="372">
        <f t="shared" si="60"/>
        <v>8.728472200196645E-2</v>
      </c>
      <c r="L715" s="374">
        <f t="shared" si="60"/>
        <v>9.0015252912902702E-2</v>
      </c>
      <c r="M715" s="375">
        <f t="shared" si="61"/>
        <v>8.2740274382133494E-2</v>
      </c>
      <c r="N715" s="373">
        <f t="shared" si="61"/>
        <v>8.7148629989485818E-2</v>
      </c>
      <c r="O715" s="372">
        <f t="shared" si="62"/>
        <v>7.8384734738517481E-2</v>
      </c>
      <c r="P715" s="373">
        <f t="shared" si="62"/>
        <v>8.4946805436382153E-2</v>
      </c>
      <c r="Q715" s="372">
        <f t="shared" si="57"/>
        <v>7.6134230271880238E-2</v>
      </c>
      <c r="R715" s="374">
        <f t="shared" si="57"/>
        <v>8.4701859179558622E-2</v>
      </c>
    </row>
    <row r="716" spans="3:18" x14ac:dyDescent="0.25">
      <c r="C716" s="1129"/>
      <c r="D716" s="345" t="s">
        <v>302</v>
      </c>
      <c r="E716" s="376">
        <f t="shared" si="56"/>
        <v>4.7332748053806883E-2</v>
      </c>
      <c r="F716" s="377">
        <f t="shared" si="56"/>
        <v>2.8043488210500915E-3</v>
      </c>
      <c r="G716" s="376">
        <f t="shared" si="58"/>
        <v>4.5150126102244066E-2</v>
      </c>
      <c r="H716" s="378">
        <f t="shared" si="58"/>
        <v>1.2849542534194879E-3</v>
      </c>
      <c r="I716" s="379">
        <f t="shared" si="59"/>
        <v>4.1460140605650876E-2</v>
      </c>
      <c r="J716" s="377">
        <f t="shared" si="59"/>
        <v>1.2090915886878431E-3</v>
      </c>
      <c r="K716" s="376">
        <f t="shared" si="60"/>
        <v>3.8089032031117097E-2</v>
      </c>
      <c r="L716" s="378">
        <f t="shared" si="60"/>
        <v>1.1245058661722685E-3</v>
      </c>
      <c r="M716" s="379">
        <f t="shared" si="61"/>
        <v>3.4896948353833876E-2</v>
      </c>
      <c r="N716" s="377">
        <f t="shared" si="61"/>
        <v>1.0438175346144589E-3</v>
      </c>
      <c r="O716" s="376">
        <f t="shared" si="62"/>
        <v>3.1556624534853223E-2</v>
      </c>
      <c r="P716" s="377">
        <f t="shared" si="62"/>
        <v>9.7808641838091127E-4</v>
      </c>
      <c r="Q716" s="376">
        <f t="shared" si="57"/>
        <v>2.9623077441641454E-2</v>
      </c>
      <c r="R716" s="378">
        <f t="shared" si="57"/>
        <v>9.2335914789476155E-4</v>
      </c>
    </row>
    <row r="717" spans="3:18" x14ac:dyDescent="0.25">
      <c r="C717" s="1129"/>
      <c r="D717" s="340" t="s">
        <v>303</v>
      </c>
      <c r="E717" s="372">
        <f t="shared" si="56"/>
        <v>3.2661926179886079E-2</v>
      </c>
      <c r="F717" s="373">
        <f t="shared" si="56"/>
        <v>4.9929059128488271E-4</v>
      </c>
      <c r="G717" s="372">
        <f t="shared" si="58"/>
        <v>3.0919902063658623E-2</v>
      </c>
      <c r="H717" s="374">
        <f t="shared" si="58"/>
        <v>4.4918171609506453E-4</v>
      </c>
      <c r="I717" s="375">
        <f t="shared" si="59"/>
        <v>2.8332396179010559E-2</v>
      </c>
      <c r="J717" s="373">
        <f t="shared" si="59"/>
        <v>4.095310219749146E-4</v>
      </c>
      <c r="K717" s="372">
        <f t="shared" si="60"/>
        <v>2.6071236004947825E-2</v>
      </c>
      <c r="L717" s="374">
        <f t="shared" si="60"/>
        <v>3.8348533384849158E-4</v>
      </c>
      <c r="M717" s="375">
        <f t="shared" si="61"/>
        <v>2.3840589807577812E-2</v>
      </c>
      <c r="N717" s="373">
        <f t="shared" si="61"/>
        <v>3.6482942957398565E-4</v>
      </c>
      <c r="O717" s="372">
        <f t="shared" si="62"/>
        <v>2.1744639419550169E-2</v>
      </c>
      <c r="P717" s="373">
        <f t="shared" si="62"/>
        <v>3.4010732275518052E-4</v>
      </c>
      <c r="Q717" s="372">
        <f t="shared" si="57"/>
        <v>2.0728595738248111E-2</v>
      </c>
      <c r="R717" s="374">
        <f t="shared" si="57"/>
        <v>3.2685279571495983E-4</v>
      </c>
    </row>
    <row r="718" spans="3:18" x14ac:dyDescent="0.25">
      <c r="C718" s="1129"/>
      <c r="D718" s="345" t="s">
        <v>304</v>
      </c>
      <c r="E718" s="376">
        <f t="shared" si="56"/>
        <v>2.0408502918769583E-2</v>
      </c>
      <c r="F718" s="377">
        <f t="shared" si="56"/>
        <v>1.2066189289384666E-4</v>
      </c>
      <c r="G718" s="376">
        <f t="shared" si="58"/>
        <v>1.8924541153513375E-2</v>
      </c>
      <c r="H718" s="378">
        <f t="shared" si="58"/>
        <v>1.178181550413284E-4</v>
      </c>
      <c r="I718" s="379">
        <f t="shared" si="59"/>
        <v>1.7353064494635469E-2</v>
      </c>
      <c r="J718" s="377">
        <f t="shared" si="59"/>
        <v>1.0725812480295383E-4</v>
      </c>
      <c r="K718" s="376">
        <f t="shared" si="60"/>
        <v>1.5944916512647806E-2</v>
      </c>
      <c r="L718" s="378">
        <f t="shared" si="60"/>
        <v>9.5150496368422719E-5</v>
      </c>
      <c r="M718" s="379">
        <f t="shared" si="61"/>
        <v>1.4491835674744429E-2</v>
      </c>
      <c r="N718" s="377">
        <f t="shared" si="61"/>
        <v>8.3606744277371707E-5</v>
      </c>
      <c r="O718" s="376">
        <f t="shared" si="62"/>
        <v>1.2992988898719152E-2</v>
      </c>
      <c r="P718" s="377">
        <f t="shared" si="62"/>
        <v>7.5579405056706779E-5</v>
      </c>
      <c r="Q718" s="376">
        <f t="shared" si="57"/>
        <v>1.2265151159203869E-2</v>
      </c>
      <c r="R718" s="378">
        <f t="shared" si="57"/>
        <v>8.3756028901958466E-5</v>
      </c>
    </row>
    <row r="719" spans="3:18" ht="21" customHeight="1" thickBot="1" x14ac:dyDescent="0.3">
      <c r="C719" s="1129"/>
      <c r="D719" s="354" t="s">
        <v>10</v>
      </c>
      <c r="E719" s="380">
        <f t="shared" ref="E719:P719" si="63">SUM(E710:E718)</f>
        <v>0.78614135748790259</v>
      </c>
      <c r="F719" s="381">
        <f t="shared" si="63"/>
        <v>0.21385864251209741</v>
      </c>
      <c r="G719" s="380">
        <f t="shared" si="63"/>
        <v>0.77826991402956502</v>
      </c>
      <c r="H719" s="382">
        <f t="shared" si="63"/>
        <v>0.221730085970435</v>
      </c>
      <c r="I719" s="383">
        <f t="shared" si="63"/>
        <v>0.76644055787225873</v>
      </c>
      <c r="J719" s="381">
        <f t="shared" si="63"/>
        <v>0.23355944212774116</v>
      </c>
      <c r="K719" s="380">
        <f t="shared" si="63"/>
        <v>0.75690778186892882</v>
      </c>
      <c r="L719" s="382">
        <f t="shared" si="63"/>
        <v>0.24309221813107124</v>
      </c>
      <c r="M719" s="383">
        <f t="shared" si="63"/>
        <v>0.74696038813797638</v>
      </c>
      <c r="N719" s="381">
        <f t="shared" si="63"/>
        <v>0.25303961186202362</v>
      </c>
      <c r="O719" s="380">
        <f t="shared" si="63"/>
        <v>0.73048828741513994</v>
      </c>
      <c r="P719" s="381">
        <f t="shared" si="63"/>
        <v>0.26961174415037642</v>
      </c>
      <c r="Q719" s="380">
        <f>SUM(Q710:Q718)</f>
        <v>0.72050817438413794</v>
      </c>
      <c r="R719" s="382">
        <f>SUM(R710:R718)</f>
        <v>0.27949182561586222</v>
      </c>
    </row>
    <row r="720" spans="3:18" ht="31.5" customHeight="1" thickBot="1" x14ac:dyDescent="0.3">
      <c r="C720" s="1130"/>
      <c r="D720" s="359" t="s">
        <v>305</v>
      </c>
      <c r="E720" s="1149">
        <f>E719+F719</f>
        <v>1</v>
      </c>
      <c r="F720" s="1150"/>
      <c r="G720" s="1151">
        <f>G719+H719</f>
        <v>1</v>
      </c>
      <c r="H720" s="1152"/>
      <c r="I720" s="1141">
        <f>I719+J719</f>
        <v>0.99999999999999989</v>
      </c>
      <c r="J720" s="1150"/>
      <c r="K720" s="1151">
        <f>K719+L719</f>
        <v>1</v>
      </c>
      <c r="L720" s="1152"/>
      <c r="M720" s="1151">
        <f>M719+N719</f>
        <v>1</v>
      </c>
      <c r="N720" s="1152"/>
      <c r="O720" s="1141">
        <f>O719+P719</f>
        <v>1.0001000315655164</v>
      </c>
      <c r="P720" s="1142"/>
      <c r="Q720" s="1141">
        <f>Q719+R719</f>
        <v>1.0000000000000002</v>
      </c>
      <c r="R720" s="1142"/>
    </row>
    <row r="721" spans="2:17" ht="15.75" customHeight="1" x14ac:dyDescent="0.25">
      <c r="B721" s="56"/>
      <c r="C721" s="367" t="s">
        <v>490</v>
      </c>
      <c r="D721" s="361"/>
      <c r="E721" s="384"/>
      <c r="F721" s="384"/>
      <c r="G721" s="384"/>
      <c r="H721" s="384"/>
      <c r="I721" s="384"/>
      <c r="J721" s="384"/>
      <c r="K721" s="384"/>
      <c r="L721" s="384"/>
      <c r="M721" s="384"/>
      <c r="N721" s="384"/>
      <c r="O721" s="384"/>
      <c r="P721" s="384"/>
    </row>
    <row r="722" spans="2:17" ht="11.25" customHeight="1" x14ac:dyDescent="0.25">
      <c r="B722" s="56"/>
      <c r="C722" s="360"/>
      <c r="D722" s="361"/>
      <c r="E722" s="384"/>
      <c r="F722" s="384"/>
      <c r="G722" s="384"/>
      <c r="H722" s="384"/>
      <c r="I722" s="384"/>
      <c r="J722" s="384"/>
      <c r="K722" s="384"/>
      <c r="L722" s="384"/>
      <c r="M722" s="384"/>
      <c r="N722" s="384"/>
      <c r="O722" s="384"/>
      <c r="P722" s="384"/>
    </row>
    <row r="723" spans="2:17" ht="25.5" customHeight="1" x14ac:dyDescent="0.25">
      <c r="B723" s="56"/>
      <c r="C723" s="1166" t="s">
        <v>358</v>
      </c>
      <c r="D723" s="1166"/>
      <c r="E723" s="1166"/>
      <c r="F723" s="1166"/>
      <c r="G723" s="1166"/>
      <c r="H723" s="1166"/>
      <c r="I723" s="1166"/>
      <c r="J723" s="1166"/>
      <c r="K723" s="1166"/>
      <c r="L723" s="1166"/>
      <c r="M723" s="1166"/>
      <c r="N723" s="1166"/>
      <c r="O723" s="1166"/>
      <c r="P723" s="1166"/>
      <c r="Q723" s="1166"/>
    </row>
    <row r="724" spans="2:17" ht="7.5" customHeight="1" thickBot="1" x14ac:dyDescent="0.3"/>
    <row r="725" spans="2:17" ht="34.5" customHeight="1" thickBot="1" x14ac:dyDescent="0.3">
      <c r="C725" s="1153" t="s">
        <v>359</v>
      </c>
      <c r="D725" s="1154" t="s">
        <v>46</v>
      </c>
      <c r="E725" s="1155"/>
      <c r="F725" s="1143" t="s">
        <v>360</v>
      </c>
      <c r="G725" s="1144"/>
      <c r="H725" s="1143" t="s">
        <v>361</v>
      </c>
      <c r="I725" s="1144"/>
      <c r="J725" s="1143" t="s">
        <v>362</v>
      </c>
      <c r="K725" s="1144"/>
      <c r="L725" s="1143" t="s">
        <v>363</v>
      </c>
      <c r="M725" s="1144"/>
      <c r="N725" s="1143" t="s">
        <v>364</v>
      </c>
      <c r="O725" s="1144"/>
      <c r="P725" s="1143" t="s">
        <v>488</v>
      </c>
      <c r="Q725" s="1144"/>
    </row>
    <row r="726" spans="2:17" ht="15.75" thickBot="1" x14ac:dyDescent="0.3">
      <c r="C726" s="1129"/>
      <c r="D726" s="1156"/>
      <c r="E726" s="1157"/>
      <c r="F726" s="331" t="s">
        <v>294</v>
      </c>
      <c r="G726" s="332" t="s">
        <v>295</v>
      </c>
      <c r="H726" s="329" t="s">
        <v>294</v>
      </c>
      <c r="I726" s="330" t="s">
        <v>295</v>
      </c>
      <c r="J726" s="331" t="s">
        <v>294</v>
      </c>
      <c r="K726" s="332" t="s">
        <v>295</v>
      </c>
      <c r="L726" s="329" t="s">
        <v>294</v>
      </c>
      <c r="M726" s="330" t="s">
        <v>295</v>
      </c>
      <c r="N726" s="331" t="s">
        <v>294</v>
      </c>
      <c r="O726" s="330" t="s">
        <v>295</v>
      </c>
      <c r="P726" s="331" t="s">
        <v>294</v>
      </c>
      <c r="Q726" s="330" t="s">
        <v>295</v>
      </c>
    </row>
    <row r="727" spans="2:17" x14ac:dyDescent="0.25">
      <c r="B727" s="910" t="s">
        <v>40</v>
      </c>
      <c r="C727" s="1129"/>
      <c r="D727" s="1145" t="s">
        <v>296</v>
      </c>
      <c r="E727" s="1146"/>
      <c r="F727" s="385">
        <f t="shared" ref="F727:O736" si="64">(G694-E694)/E694</f>
        <v>0.16862003780718338</v>
      </c>
      <c r="G727" s="386">
        <f t="shared" si="64"/>
        <v>0.2350861688024746</v>
      </c>
      <c r="H727" s="385">
        <f t="shared" si="64"/>
        <v>0.15938746899600992</v>
      </c>
      <c r="I727" s="387">
        <f t="shared" si="64"/>
        <v>0.37817531305903401</v>
      </c>
      <c r="J727" s="388">
        <f t="shared" si="64"/>
        <v>0.14538182494651661</v>
      </c>
      <c r="K727" s="386">
        <f t="shared" si="64"/>
        <v>0.28842159916926274</v>
      </c>
      <c r="L727" s="385">
        <f t="shared" si="64"/>
        <v>0.14446970927399708</v>
      </c>
      <c r="M727" s="387">
        <f t="shared" si="64"/>
        <v>0.25065484585935927</v>
      </c>
      <c r="N727" s="388">
        <f t="shared" si="64"/>
        <v>0.16128574469594834</v>
      </c>
      <c r="O727" s="387">
        <f t="shared" si="64"/>
        <v>0.38166586112453682</v>
      </c>
      <c r="P727" s="388">
        <f t="shared" ref="P727:P736" si="65">(Q694-O694)/O694</f>
        <v>7.8638641085176583E-2</v>
      </c>
      <c r="Q727" s="387">
        <f t="shared" ref="Q727:Q736" si="66">(R694-P694)/P694</f>
        <v>0.17642257462686567</v>
      </c>
    </row>
    <row r="728" spans="2:17" x14ac:dyDescent="0.25">
      <c r="B728" s="910" t="s">
        <v>42</v>
      </c>
      <c r="C728" s="1129"/>
      <c r="D728" s="1147" t="s">
        <v>297</v>
      </c>
      <c r="E728" s="1148"/>
      <c r="F728" s="389">
        <f t="shared" si="64"/>
        <v>0.17679344744809949</v>
      </c>
      <c r="G728" s="390">
        <f t="shared" si="64"/>
        <v>0.2542254676731211</v>
      </c>
      <c r="H728" s="389">
        <f t="shared" si="64"/>
        <v>0.18271744144328841</v>
      </c>
      <c r="I728" s="391">
        <f t="shared" si="64"/>
        <v>0.24400614921662905</v>
      </c>
      <c r="J728" s="392">
        <f t="shared" si="64"/>
        <v>0.17632171953544809</v>
      </c>
      <c r="K728" s="390">
        <f t="shared" si="64"/>
        <v>0.22128151868114532</v>
      </c>
      <c r="L728" s="389">
        <f t="shared" si="64"/>
        <v>0.18648875659426484</v>
      </c>
      <c r="M728" s="391">
        <f t="shared" si="64"/>
        <v>0.23823978987706948</v>
      </c>
      <c r="N728" s="392">
        <f t="shared" si="64"/>
        <v>0.16485857111807992</v>
      </c>
      <c r="O728" s="391">
        <f t="shared" si="64"/>
        <v>0.2635312527166826</v>
      </c>
      <c r="P728" s="392">
        <f t="shared" si="65"/>
        <v>9.8964191851073927E-2</v>
      </c>
      <c r="Q728" s="391">
        <f t="shared" si="66"/>
        <v>0.1469754513430207</v>
      </c>
    </row>
    <row r="729" spans="2:17" x14ac:dyDescent="0.25">
      <c r="B729" s="911" t="s">
        <v>103</v>
      </c>
      <c r="C729" s="1129"/>
      <c r="D729" s="1158" t="s">
        <v>298</v>
      </c>
      <c r="E729" s="1159"/>
      <c r="F729" s="393">
        <f t="shared" si="64"/>
        <v>4.8591467431317086E-2</v>
      </c>
      <c r="G729" s="394">
        <f t="shared" si="64"/>
        <v>-0.52457996266334783</v>
      </c>
      <c r="H729" s="393">
        <f t="shared" si="64"/>
        <v>3.2001773770370646E-2</v>
      </c>
      <c r="I729" s="395">
        <f t="shared" si="64"/>
        <v>1.7015706806282723E-2</v>
      </c>
      <c r="J729" s="396">
        <f t="shared" si="64"/>
        <v>2.7428653274608802E-2</v>
      </c>
      <c r="K729" s="394">
        <f t="shared" si="64"/>
        <v>2.4453024453024452E-2</v>
      </c>
      <c r="L729" s="393">
        <f t="shared" si="64"/>
        <v>2.6417593141184262E-2</v>
      </c>
      <c r="M729" s="395">
        <f t="shared" si="64"/>
        <v>3.2663316582914576E-2</v>
      </c>
      <c r="N729" s="396">
        <f t="shared" si="64"/>
        <v>2.0033275610335813E-2</v>
      </c>
      <c r="O729" s="395">
        <f t="shared" si="64"/>
        <v>2.3114355231143552E-2</v>
      </c>
      <c r="P729" s="396">
        <f t="shared" si="65"/>
        <v>1.4779800938717086E-2</v>
      </c>
      <c r="Q729" s="395">
        <f t="shared" si="66"/>
        <v>2.7348394768133173E-2</v>
      </c>
    </row>
    <row r="730" spans="2:17" x14ac:dyDescent="0.25">
      <c r="C730" s="1129"/>
      <c r="D730" s="1147" t="s">
        <v>299</v>
      </c>
      <c r="E730" s="1148"/>
      <c r="F730" s="389">
        <f t="shared" si="64"/>
        <v>4.5908922621251388E-2</v>
      </c>
      <c r="G730" s="390">
        <f t="shared" si="64"/>
        <v>-5.6451612903225805E-2</v>
      </c>
      <c r="H730" s="389">
        <f t="shared" si="64"/>
        <v>3.3333333333333333E-2</v>
      </c>
      <c r="I730" s="391">
        <f t="shared" si="64"/>
        <v>5.9829059829059832E-2</v>
      </c>
      <c r="J730" s="392">
        <f t="shared" si="64"/>
        <v>3.3970882101056241E-2</v>
      </c>
      <c r="K730" s="390">
        <f t="shared" si="64"/>
        <v>4.4354838709677422E-2</v>
      </c>
      <c r="L730" s="389">
        <f t="shared" si="64"/>
        <v>3.4676974047487576E-2</v>
      </c>
      <c r="M730" s="391">
        <f t="shared" si="64"/>
        <v>5.019305019305019E-2</v>
      </c>
      <c r="N730" s="392">
        <f t="shared" si="64"/>
        <v>3.0419468459814282E-2</v>
      </c>
      <c r="O730" s="391">
        <f t="shared" si="64"/>
        <v>3.3088235294117647E-2</v>
      </c>
      <c r="P730" s="392">
        <f t="shared" si="65"/>
        <v>3.4959602237414546E-2</v>
      </c>
      <c r="Q730" s="391">
        <f t="shared" si="66"/>
        <v>4.2704626334519574E-2</v>
      </c>
    </row>
    <row r="731" spans="2:17" x14ac:dyDescent="0.25">
      <c r="C731" s="1129"/>
      <c r="D731" s="1158" t="s">
        <v>300</v>
      </c>
      <c r="E731" s="1159"/>
      <c r="F731" s="393">
        <f t="shared" si="64"/>
        <v>4.1415313225058002E-2</v>
      </c>
      <c r="G731" s="394">
        <f t="shared" si="64"/>
        <v>-0.19480519480519481</v>
      </c>
      <c r="H731" s="393">
        <f t="shared" si="64"/>
        <v>3.5201069399576693E-2</v>
      </c>
      <c r="I731" s="395">
        <f t="shared" si="64"/>
        <v>3.2258064516129031E-2</v>
      </c>
      <c r="J731" s="396">
        <f t="shared" si="64"/>
        <v>3.4649736360701601E-2</v>
      </c>
      <c r="K731" s="394">
        <f t="shared" si="64"/>
        <v>4.6875E-2</v>
      </c>
      <c r="L731" s="393">
        <f t="shared" si="64"/>
        <v>3.4841393655746226E-2</v>
      </c>
      <c r="M731" s="395">
        <f t="shared" si="64"/>
        <v>8.9552238805970144E-2</v>
      </c>
      <c r="N731" s="396">
        <f t="shared" si="64"/>
        <v>2.8442211055276383E-2</v>
      </c>
      <c r="O731" s="395">
        <f t="shared" si="64"/>
        <v>4.1095890410958902E-2</v>
      </c>
      <c r="P731" s="396">
        <f t="shared" si="65"/>
        <v>2.7264731750219876E-2</v>
      </c>
      <c r="Q731" s="395">
        <f t="shared" si="66"/>
        <v>0.32894736842105265</v>
      </c>
    </row>
    <row r="732" spans="2:17" x14ac:dyDescent="0.25">
      <c r="C732" s="1129"/>
      <c r="D732" s="1147" t="s">
        <v>301</v>
      </c>
      <c r="E732" s="1148"/>
      <c r="F732" s="389">
        <f t="shared" si="64"/>
        <v>0.10370973269362577</v>
      </c>
      <c r="G732" s="390">
        <f t="shared" si="64"/>
        <v>0.14937514201317884</v>
      </c>
      <c r="H732" s="389">
        <f t="shared" si="64"/>
        <v>9.1868814282941982E-2</v>
      </c>
      <c r="I732" s="391">
        <f t="shared" si="64"/>
        <v>0.12106594970741737</v>
      </c>
      <c r="J732" s="392">
        <f t="shared" si="64"/>
        <v>7.6069955922081614E-2</v>
      </c>
      <c r="K732" s="390">
        <f t="shared" si="64"/>
        <v>0.10104394441701348</v>
      </c>
      <c r="L732" s="389">
        <f t="shared" si="64"/>
        <v>7.8818710359408031E-2</v>
      </c>
      <c r="M732" s="391">
        <f t="shared" si="64"/>
        <v>0.10182901438226721</v>
      </c>
      <c r="N732" s="392">
        <f t="shared" si="64"/>
        <v>7.9735440014697775E-2</v>
      </c>
      <c r="O732" s="391">
        <f t="shared" si="64"/>
        <v>0.11093668236525379</v>
      </c>
      <c r="P732" s="392">
        <f t="shared" si="65"/>
        <v>5.6916794282797348E-2</v>
      </c>
      <c r="Q732" s="391">
        <f t="shared" si="66"/>
        <v>8.502119642016015E-2</v>
      </c>
    </row>
    <row r="733" spans="2:17" x14ac:dyDescent="0.25">
      <c r="C733" s="1129"/>
      <c r="D733" s="1158" t="s">
        <v>302</v>
      </c>
      <c r="E733" s="1159"/>
      <c r="F733" s="393">
        <f t="shared" si="64"/>
        <v>7.7971167369901548E-2</v>
      </c>
      <c r="G733" s="394">
        <f>(H700-F700)/F700</f>
        <v>-0.48219584569732937</v>
      </c>
      <c r="H733" s="393">
        <f t="shared" si="64"/>
        <v>4.0202234363532575E-2</v>
      </c>
      <c r="I733" s="395">
        <f t="shared" si="64"/>
        <v>6.5902578796561598E-2</v>
      </c>
      <c r="J733" s="396">
        <f t="shared" si="64"/>
        <v>3.5591094386955159E-2</v>
      </c>
      <c r="K733" s="394">
        <f t="shared" si="64"/>
        <v>4.8387096774193547E-2</v>
      </c>
      <c r="L733" s="393">
        <f t="shared" si="64"/>
        <v>4.2694928084784256E-2</v>
      </c>
      <c r="M733" s="395">
        <f t="shared" si="64"/>
        <v>5.6410256410256411E-2</v>
      </c>
      <c r="N733" s="396">
        <f t="shared" si="64"/>
        <v>3.063743284448962E-2</v>
      </c>
      <c r="O733" s="395">
        <f t="shared" si="64"/>
        <v>6.7961165048543687E-2</v>
      </c>
      <c r="P733" s="396">
        <f t="shared" si="65"/>
        <v>2.1484925331079176E-2</v>
      </c>
      <c r="Q733" s="395">
        <f t="shared" si="66"/>
        <v>2.7272727272727271E-2</v>
      </c>
    </row>
    <row r="734" spans="2:17" x14ac:dyDescent="0.25">
      <c r="C734" s="1129"/>
      <c r="D734" s="1147" t="s">
        <v>303</v>
      </c>
      <c r="E734" s="1148"/>
      <c r="F734" s="389">
        <f t="shared" si="64"/>
        <v>6.9808917197452233E-2</v>
      </c>
      <c r="G734" s="390">
        <f t="shared" si="64"/>
        <v>1.6666666666666666E-2</v>
      </c>
      <c r="H734" s="389">
        <f t="shared" si="64"/>
        <v>3.7985234579661825E-2</v>
      </c>
      <c r="I734" s="391">
        <f t="shared" si="64"/>
        <v>3.2786885245901641E-2</v>
      </c>
      <c r="J734" s="392">
        <f t="shared" si="64"/>
        <v>3.7283469083400252E-2</v>
      </c>
      <c r="K734" s="390">
        <f t="shared" si="64"/>
        <v>5.5555555555555552E-2</v>
      </c>
      <c r="L734" s="389">
        <f t="shared" si="64"/>
        <v>4.0698960406989601E-2</v>
      </c>
      <c r="M734" s="391">
        <f t="shared" si="64"/>
        <v>8.2706766917293228E-2</v>
      </c>
      <c r="N734" s="392">
        <f t="shared" si="64"/>
        <v>3.9532412327311368E-2</v>
      </c>
      <c r="O734" s="391">
        <f t="shared" si="64"/>
        <v>6.25E-2</v>
      </c>
      <c r="P734" s="392">
        <f t="shared" si="65"/>
        <v>3.7313432835820892E-2</v>
      </c>
      <c r="Q734" s="391">
        <f t="shared" si="66"/>
        <v>4.5751633986928102E-2</v>
      </c>
    </row>
    <row r="735" spans="2:17" x14ac:dyDescent="0.25">
      <c r="C735" s="1129"/>
      <c r="D735" s="1158" t="s">
        <v>304</v>
      </c>
      <c r="E735" s="1159"/>
      <c r="F735" s="393">
        <f t="shared" si="64"/>
        <v>4.7910295616717634E-2</v>
      </c>
      <c r="G735" s="394">
        <f t="shared" si="64"/>
        <v>0.10344827586206896</v>
      </c>
      <c r="H735" s="393">
        <f t="shared" si="64"/>
        <v>3.8715953307392997E-2</v>
      </c>
      <c r="I735" s="395">
        <f t="shared" si="64"/>
        <v>3.125E-2</v>
      </c>
      <c r="J735" s="396">
        <f t="shared" si="64"/>
        <v>3.5774489604794908E-2</v>
      </c>
      <c r="K735" s="394">
        <f t="shared" si="64"/>
        <v>0</v>
      </c>
      <c r="L735" s="393">
        <f t="shared" si="64"/>
        <v>3.4358047016274866E-2</v>
      </c>
      <c r="M735" s="395">
        <f t="shared" si="64"/>
        <v>0</v>
      </c>
      <c r="N735" s="396">
        <f t="shared" si="64"/>
        <v>2.1853146853146852E-2</v>
      </c>
      <c r="O735" s="395">
        <f t="shared" si="64"/>
        <v>3.0303030303030304E-2</v>
      </c>
      <c r="P735" s="396">
        <f t="shared" si="65"/>
        <v>2.7202737382378103E-2</v>
      </c>
      <c r="Q735" s="395">
        <f t="shared" si="66"/>
        <v>0.20588235294117646</v>
      </c>
    </row>
    <row r="736" spans="2:17" ht="21" customHeight="1" thickBot="1" x14ac:dyDescent="0.3">
      <c r="C736" s="1129"/>
      <c r="D736" s="1162" t="s">
        <v>10</v>
      </c>
      <c r="E736" s="1163"/>
      <c r="F736" s="397">
        <f t="shared" si="64"/>
        <v>0.11876660562500661</v>
      </c>
      <c r="G736" s="398">
        <f>(H703-F703)/F703</f>
        <v>0.17167649176054009</v>
      </c>
      <c r="H736" s="397">
        <f t="shared" si="64"/>
        <v>0.11556329299561931</v>
      </c>
      <c r="I736" s="399">
        <f t="shared" si="64"/>
        <v>0.19321521677764308</v>
      </c>
      <c r="J736" s="400">
        <f t="shared" si="64"/>
        <v>0.11322675034985794</v>
      </c>
      <c r="K736" s="398">
        <f t="shared" si="64"/>
        <v>0.17325595958752557</v>
      </c>
      <c r="L736" s="397">
        <f t="shared" si="64"/>
        <v>0.12311530989295646</v>
      </c>
      <c r="M736" s="399">
        <f t="shared" si="64"/>
        <v>0.18464220901683095</v>
      </c>
      <c r="N736" s="400">
        <f t="shared" si="64"/>
        <v>0.11459863174925126</v>
      </c>
      <c r="O736" s="399">
        <f t="shared" si="64"/>
        <v>0.21437582602427011</v>
      </c>
      <c r="P736" s="400">
        <f t="shared" si="65"/>
        <v>7.3292231662487523E-2</v>
      </c>
      <c r="Q736" s="399">
        <f t="shared" si="66"/>
        <v>0.12803515628220666</v>
      </c>
    </row>
    <row r="737" spans="3:17" ht="24.75" customHeight="1" thickBot="1" x14ac:dyDescent="0.3">
      <c r="C737" s="1130"/>
      <c r="D737" s="1164" t="s">
        <v>305</v>
      </c>
      <c r="E737" s="1165"/>
      <c r="F737" s="1160">
        <f>(G704-E704)/E704</f>
        <v>0.13008184204942144</v>
      </c>
      <c r="G737" s="1161"/>
      <c r="H737" s="1160">
        <f>(I704-G704)/G704</f>
        <v>0.13278106073157711</v>
      </c>
      <c r="I737" s="1161"/>
      <c r="J737" s="1160">
        <f>(K704-I704)/I704</f>
        <v>0.12724713897077702</v>
      </c>
      <c r="K737" s="1161"/>
      <c r="L737" s="1160">
        <f>(M704-K704)/K704</f>
        <v>0.13807202027570578</v>
      </c>
      <c r="M737" s="1161"/>
      <c r="N737" s="1160">
        <f>(O704-M704)/M704</f>
        <v>0.13984621426128374</v>
      </c>
      <c r="O737" s="1161"/>
      <c r="P737" s="1160">
        <f>(Q704-O704)/O704</f>
        <v>8.8050090797349656E-2</v>
      </c>
      <c r="Q737" s="1161"/>
    </row>
    <row r="738" spans="3:17" x14ac:dyDescent="0.25">
      <c r="C738" s="367" t="s">
        <v>490</v>
      </c>
    </row>
    <row r="773" spans="9:9" x14ac:dyDescent="0.25">
      <c r="I773" s="885" t="s">
        <v>40</v>
      </c>
    </row>
    <row r="774" spans="9:9" x14ac:dyDescent="0.25">
      <c r="I774" s="885" t="s">
        <v>42</v>
      </c>
    </row>
    <row r="775" spans="9:9" x14ac:dyDescent="0.25">
      <c r="I775" s="887" t="s">
        <v>103</v>
      </c>
    </row>
  </sheetData>
  <sheetProtection password="EE7B" sheet="1"/>
  <mergeCells count="894">
    <mergeCell ref="P725:Q725"/>
    <mergeCell ref="P737:Q737"/>
    <mergeCell ref="C723:Q723"/>
    <mergeCell ref="D11:R11"/>
    <mergeCell ref="D7:R7"/>
    <mergeCell ref="D8:R8"/>
    <mergeCell ref="D9:R9"/>
    <mergeCell ref="Q676:R676"/>
    <mergeCell ref="Q688:R688"/>
    <mergeCell ref="Q598:R598"/>
    <mergeCell ref="Q610:R610"/>
    <mergeCell ref="Q611:R611"/>
    <mergeCell ref="Q623:R623"/>
    <mergeCell ref="Q692:R692"/>
    <mergeCell ref="Q704:R704"/>
    <mergeCell ref="Q708:R708"/>
    <mergeCell ref="Q624:R624"/>
    <mergeCell ref="Q636:R636"/>
    <mergeCell ref="Q720:R720"/>
    <mergeCell ref="Q637:R637"/>
    <mergeCell ref="Q649:R649"/>
    <mergeCell ref="Q650:R650"/>
    <mergeCell ref="Q662:R662"/>
    <mergeCell ref="Q663:R663"/>
    <mergeCell ref="Q675:R675"/>
    <mergeCell ref="Q559:R559"/>
    <mergeCell ref="Q571:R571"/>
    <mergeCell ref="Q572:R572"/>
    <mergeCell ref="Q584:R584"/>
    <mergeCell ref="Q585:R585"/>
    <mergeCell ref="Q597:R597"/>
    <mergeCell ref="Q520:R520"/>
    <mergeCell ref="Q532:R532"/>
    <mergeCell ref="Q533:R533"/>
    <mergeCell ref="Q545:R545"/>
    <mergeCell ref="Q546:R546"/>
    <mergeCell ref="Q558:R558"/>
    <mergeCell ref="Q481:R481"/>
    <mergeCell ref="Q493:R493"/>
    <mergeCell ref="Q494:R494"/>
    <mergeCell ref="Q506:R506"/>
    <mergeCell ref="Q507:R507"/>
    <mergeCell ref="Q519:R519"/>
    <mergeCell ref="Q442:R442"/>
    <mergeCell ref="Q454:R454"/>
    <mergeCell ref="Q455:R455"/>
    <mergeCell ref="Q467:R467"/>
    <mergeCell ref="Q468:R468"/>
    <mergeCell ref="Q480:R480"/>
    <mergeCell ref="Q403:R403"/>
    <mergeCell ref="Q415:R415"/>
    <mergeCell ref="Q416:R416"/>
    <mergeCell ref="Q428:R428"/>
    <mergeCell ref="Q429:R429"/>
    <mergeCell ref="Q441:R441"/>
    <mergeCell ref="Q364:R364"/>
    <mergeCell ref="Q376:R376"/>
    <mergeCell ref="Q377:R377"/>
    <mergeCell ref="Q389:R389"/>
    <mergeCell ref="Q390:R390"/>
    <mergeCell ref="Q402:R402"/>
    <mergeCell ref="Q325:R325"/>
    <mergeCell ref="Q337:R337"/>
    <mergeCell ref="Q338:R338"/>
    <mergeCell ref="Q350:R350"/>
    <mergeCell ref="Q351:R351"/>
    <mergeCell ref="Q363:R363"/>
    <mergeCell ref="Q286:R286"/>
    <mergeCell ref="Q298:R298"/>
    <mergeCell ref="Q299:R299"/>
    <mergeCell ref="Q311:R311"/>
    <mergeCell ref="Q312:R312"/>
    <mergeCell ref="Q324:R324"/>
    <mergeCell ref="Q247:R247"/>
    <mergeCell ref="Q259:R259"/>
    <mergeCell ref="Q260:R260"/>
    <mergeCell ref="Q272:R272"/>
    <mergeCell ref="Q273:R273"/>
    <mergeCell ref="Q285:R285"/>
    <mergeCell ref="Q208:R208"/>
    <mergeCell ref="Q220:R220"/>
    <mergeCell ref="Q221:R221"/>
    <mergeCell ref="Q233:R233"/>
    <mergeCell ref="Q234:R234"/>
    <mergeCell ref="Q246:R246"/>
    <mergeCell ref="Q169:R169"/>
    <mergeCell ref="Q181:R181"/>
    <mergeCell ref="Q182:R182"/>
    <mergeCell ref="Q194:R194"/>
    <mergeCell ref="Q195:R195"/>
    <mergeCell ref="Q207:R207"/>
    <mergeCell ref="Q130:R130"/>
    <mergeCell ref="Q142:R142"/>
    <mergeCell ref="Q143:R143"/>
    <mergeCell ref="Q155:R155"/>
    <mergeCell ref="Q156:R156"/>
    <mergeCell ref="Q168:R168"/>
    <mergeCell ref="Q91:R91"/>
    <mergeCell ref="Q103:R103"/>
    <mergeCell ref="Q104:R104"/>
    <mergeCell ref="Q116:R116"/>
    <mergeCell ref="Q117:R117"/>
    <mergeCell ref="Q129:R129"/>
    <mergeCell ref="Q52:R52"/>
    <mergeCell ref="Q64:R64"/>
    <mergeCell ref="Q65:R65"/>
    <mergeCell ref="Q77:R77"/>
    <mergeCell ref="Q78:R78"/>
    <mergeCell ref="Q90:R90"/>
    <mergeCell ref="Q13:R13"/>
    <mergeCell ref="Q25:R25"/>
    <mergeCell ref="Q26:R26"/>
    <mergeCell ref="Q38:R38"/>
    <mergeCell ref="Q39:R39"/>
    <mergeCell ref="Q51:R51"/>
    <mergeCell ref="D733:E733"/>
    <mergeCell ref="D734:E734"/>
    <mergeCell ref="L737:M737"/>
    <mergeCell ref="N737:O737"/>
    <mergeCell ref="D735:E735"/>
    <mergeCell ref="D736:E736"/>
    <mergeCell ref="D737:E737"/>
    <mergeCell ref="F737:G737"/>
    <mergeCell ref="H737:I737"/>
    <mergeCell ref="J737:K737"/>
    <mergeCell ref="C725:C737"/>
    <mergeCell ref="D725:E726"/>
    <mergeCell ref="F725:G725"/>
    <mergeCell ref="H725:I725"/>
    <mergeCell ref="J725:K725"/>
    <mergeCell ref="L725:M725"/>
    <mergeCell ref="D729:E729"/>
    <mergeCell ref="D730:E730"/>
    <mergeCell ref="D731:E731"/>
    <mergeCell ref="D732:E732"/>
    <mergeCell ref="N725:O725"/>
    <mergeCell ref="D727:E727"/>
    <mergeCell ref="D728:E728"/>
    <mergeCell ref="M708:N708"/>
    <mergeCell ref="O708:P708"/>
    <mergeCell ref="E720:F720"/>
    <mergeCell ref="G720:H720"/>
    <mergeCell ref="I720:J720"/>
    <mergeCell ref="K720:L720"/>
    <mergeCell ref="M720:N720"/>
    <mergeCell ref="O720:P720"/>
    <mergeCell ref="C708:C720"/>
    <mergeCell ref="D708:D709"/>
    <mergeCell ref="E708:F708"/>
    <mergeCell ref="G708:H708"/>
    <mergeCell ref="I708:J708"/>
    <mergeCell ref="K708:L708"/>
    <mergeCell ref="M692:N692"/>
    <mergeCell ref="O692:P692"/>
    <mergeCell ref="E704:F704"/>
    <mergeCell ref="G704:H704"/>
    <mergeCell ref="I704:J704"/>
    <mergeCell ref="K704:L704"/>
    <mergeCell ref="M704:N704"/>
    <mergeCell ref="O704:P704"/>
    <mergeCell ref="C692:C704"/>
    <mergeCell ref="D692:D693"/>
    <mergeCell ref="E692:F692"/>
    <mergeCell ref="G692:H692"/>
    <mergeCell ref="I692:J692"/>
    <mergeCell ref="K692:L692"/>
    <mergeCell ref="M676:N676"/>
    <mergeCell ref="O676:P676"/>
    <mergeCell ref="E688:F688"/>
    <mergeCell ref="G688:H688"/>
    <mergeCell ref="I688:J688"/>
    <mergeCell ref="K688:L688"/>
    <mergeCell ref="M688:N688"/>
    <mergeCell ref="O688:P688"/>
    <mergeCell ref="C676:C688"/>
    <mergeCell ref="D676:D677"/>
    <mergeCell ref="E676:F676"/>
    <mergeCell ref="G676:H676"/>
    <mergeCell ref="I676:J676"/>
    <mergeCell ref="K676:L676"/>
    <mergeCell ref="M663:N663"/>
    <mergeCell ref="O663:P663"/>
    <mergeCell ref="E675:F675"/>
    <mergeCell ref="G675:H675"/>
    <mergeCell ref="I675:J675"/>
    <mergeCell ref="K675:L675"/>
    <mergeCell ref="M675:N675"/>
    <mergeCell ref="O675:P675"/>
    <mergeCell ref="C663:C675"/>
    <mergeCell ref="D663:D664"/>
    <mergeCell ref="E663:F663"/>
    <mergeCell ref="G663:H663"/>
    <mergeCell ref="I663:J663"/>
    <mergeCell ref="K663:L663"/>
    <mergeCell ref="M650:N650"/>
    <mergeCell ref="O650:P650"/>
    <mergeCell ref="E662:F662"/>
    <mergeCell ref="G662:H662"/>
    <mergeCell ref="I662:J662"/>
    <mergeCell ref="K662:L662"/>
    <mergeCell ref="M662:N662"/>
    <mergeCell ref="O662:P662"/>
    <mergeCell ref="C650:C662"/>
    <mergeCell ref="D650:D651"/>
    <mergeCell ref="E650:F650"/>
    <mergeCell ref="G650:H650"/>
    <mergeCell ref="I650:J650"/>
    <mergeCell ref="K650:L650"/>
    <mergeCell ref="M637:N637"/>
    <mergeCell ref="O637:P637"/>
    <mergeCell ref="E649:F649"/>
    <mergeCell ref="G649:H649"/>
    <mergeCell ref="I649:J649"/>
    <mergeCell ref="K649:L649"/>
    <mergeCell ref="M649:N649"/>
    <mergeCell ref="O649:P649"/>
    <mergeCell ref="C637:C649"/>
    <mergeCell ref="D637:D638"/>
    <mergeCell ref="E637:F637"/>
    <mergeCell ref="G637:H637"/>
    <mergeCell ref="I637:J637"/>
    <mergeCell ref="K637:L637"/>
    <mergeCell ref="M624:N624"/>
    <mergeCell ref="O624:P624"/>
    <mergeCell ref="E636:F636"/>
    <mergeCell ref="G636:H636"/>
    <mergeCell ref="I636:J636"/>
    <mergeCell ref="K636:L636"/>
    <mergeCell ref="M636:N636"/>
    <mergeCell ref="O636:P636"/>
    <mergeCell ref="C624:C636"/>
    <mergeCell ref="D624:D625"/>
    <mergeCell ref="E624:F624"/>
    <mergeCell ref="G624:H624"/>
    <mergeCell ref="I624:J624"/>
    <mergeCell ref="K624:L624"/>
    <mergeCell ref="M611:N611"/>
    <mergeCell ref="O611:P611"/>
    <mergeCell ref="E623:F623"/>
    <mergeCell ref="G623:H623"/>
    <mergeCell ref="I623:J623"/>
    <mergeCell ref="K623:L623"/>
    <mergeCell ref="M623:N623"/>
    <mergeCell ref="O623:P623"/>
    <mergeCell ref="C611:C623"/>
    <mergeCell ref="D611:D612"/>
    <mergeCell ref="E611:F611"/>
    <mergeCell ref="G611:H611"/>
    <mergeCell ref="I611:J611"/>
    <mergeCell ref="K611:L611"/>
    <mergeCell ref="M598:N598"/>
    <mergeCell ref="O598:P598"/>
    <mergeCell ref="E610:F610"/>
    <mergeCell ref="G610:H610"/>
    <mergeCell ref="I610:J610"/>
    <mergeCell ref="K610:L610"/>
    <mergeCell ref="M610:N610"/>
    <mergeCell ref="O610:P610"/>
    <mergeCell ref="C598:C610"/>
    <mergeCell ref="D598:D599"/>
    <mergeCell ref="E598:F598"/>
    <mergeCell ref="G598:H598"/>
    <mergeCell ref="I598:J598"/>
    <mergeCell ref="K598:L598"/>
    <mergeCell ref="M585:N585"/>
    <mergeCell ref="O585:P585"/>
    <mergeCell ref="E597:F597"/>
    <mergeCell ref="G597:H597"/>
    <mergeCell ref="I597:J597"/>
    <mergeCell ref="K597:L597"/>
    <mergeCell ref="M597:N597"/>
    <mergeCell ref="O597:P597"/>
    <mergeCell ref="C585:C597"/>
    <mergeCell ref="D585:D586"/>
    <mergeCell ref="E585:F585"/>
    <mergeCell ref="G585:H585"/>
    <mergeCell ref="I585:J585"/>
    <mergeCell ref="K585:L585"/>
    <mergeCell ref="M572:N572"/>
    <mergeCell ref="O572:P572"/>
    <mergeCell ref="E584:F584"/>
    <mergeCell ref="G584:H584"/>
    <mergeCell ref="I584:J584"/>
    <mergeCell ref="K584:L584"/>
    <mergeCell ref="M584:N584"/>
    <mergeCell ref="O584:P584"/>
    <mergeCell ref="C572:C584"/>
    <mergeCell ref="D572:D573"/>
    <mergeCell ref="E572:F572"/>
    <mergeCell ref="G572:H572"/>
    <mergeCell ref="I572:J572"/>
    <mergeCell ref="K572:L572"/>
    <mergeCell ref="M559:N559"/>
    <mergeCell ref="O559:P559"/>
    <mergeCell ref="E571:F571"/>
    <mergeCell ref="G571:H571"/>
    <mergeCell ref="I571:J571"/>
    <mergeCell ref="K571:L571"/>
    <mergeCell ref="M571:N571"/>
    <mergeCell ref="O571:P571"/>
    <mergeCell ref="C559:C571"/>
    <mergeCell ref="D559:D560"/>
    <mergeCell ref="E559:F559"/>
    <mergeCell ref="G559:H559"/>
    <mergeCell ref="I559:J559"/>
    <mergeCell ref="K559:L559"/>
    <mergeCell ref="M546:N546"/>
    <mergeCell ref="O546:P546"/>
    <mergeCell ref="E558:F558"/>
    <mergeCell ref="G558:H558"/>
    <mergeCell ref="I558:J558"/>
    <mergeCell ref="K558:L558"/>
    <mergeCell ref="M558:N558"/>
    <mergeCell ref="O558:P558"/>
    <mergeCell ref="C546:C558"/>
    <mergeCell ref="D546:D547"/>
    <mergeCell ref="E546:F546"/>
    <mergeCell ref="G546:H546"/>
    <mergeCell ref="I546:J546"/>
    <mergeCell ref="K546:L546"/>
    <mergeCell ref="M533:N533"/>
    <mergeCell ref="O533:P533"/>
    <mergeCell ref="E545:F545"/>
    <mergeCell ref="G545:H545"/>
    <mergeCell ref="I545:J545"/>
    <mergeCell ref="K545:L545"/>
    <mergeCell ref="M545:N545"/>
    <mergeCell ref="O545:P545"/>
    <mergeCell ref="C533:C545"/>
    <mergeCell ref="D533:D534"/>
    <mergeCell ref="E533:F533"/>
    <mergeCell ref="G533:H533"/>
    <mergeCell ref="I533:J533"/>
    <mergeCell ref="K533:L533"/>
    <mergeCell ref="M520:N520"/>
    <mergeCell ref="O520:P520"/>
    <mergeCell ref="E532:F532"/>
    <mergeCell ref="G532:H532"/>
    <mergeCell ref="I532:J532"/>
    <mergeCell ref="K532:L532"/>
    <mergeCell ref="M532:N532"/>
    <mergeCell ref="O532:P532"/>
    <mergeCell ref="C520:C532"/>
    <mergeCell ref="D520:D521"/>
    <mergeCell ref="E520:F520"/>
    <mergeCell ref="G520:H520"/>
    <mergeCell ref="I520:J520"/>
    <mergeCell ref="K520:L520"/>
    <mergeCell ref="M507:N507"/>
    <mergeCell ref="O507:P507"/>
    <mergeCell ref="E519:F519"/>
    <mergeCell ref="G519:H519"/>
    <mergeCell ref="I519:J519"/>
    <mergeCell ref="K519:L519"/>
    <mergeCell ref="M519:N519"/>
    <mergeCell ref="O519:P519"/>
    <mergeCell ref="C507:C519"/>
    <mergeCell ref="D507:D508"/>
    <mergeCell ref="E507:F507"/>
    <mergeCell ref="G507:H507"/>
    <mergeCell ref="I507:J507"/>
    <mergeCell ref="K507:L507"/>
    <mergeCell ref="M494:N494"/>
    <mergeCell ref="O494:P494"/>
    <mergeCell ref="E506:F506"/>
    <mergeCell ref="G506:H506"/>
    <mergeCell ref="I506:J506"/>
    <mergeCell ref="K506:L506"/>
    <mergeCell ref="M506:N506"/>
    <mergeCell ref="O506:P506"/>
    <mergeCell ref="C494:C506"/>
    <mergeCell ref="D494:D495"/>
    <mergeCell ref="E494:F494"/>
    <mergeCell ref="G494:H494"/>
    <mergeCell ref="I494:J494"/>
    <mergeCell ref="K494:L494"/>
    <mergeCell ref="M481:N481"/>
    <mergeCell ref="O481:P481"/>
    <mergeCell ref="E493:F493"/>
    <mergeCell ref="G493:H493"/>
    <mergeCell ref="I493:J493"/>
    <mergeCell ref="K493:L493"/>
    <mergeCell ref="M493:N493"/>
    <mergeCell ref="O493:P493"/>
    <mergeCell ref="C481:C493"/>
    <mergeCell ref="D481:D482"/>
    <mergeCell ref="E481:F481"/>
    <mergeCell ref="G481:H481"/>
    <mergeCell ref="I481:J481"/>
    <mergeCell ref="K481:L481"/>
    <mergeCell ref="M468:N468"/>
    <mergeCell ref="O468:P468"/>
    <mergeCell ref="E480:F480"/>
    <mergeCell ref="G480:H480"/>
    <mergeCell ref="I480:J480"/>
    <mergeCell ref="K480:L480"/>
    <mergeCell ref="M480:N480"/>
    <mergeCell ref="O480:P480"/>
    <mergeCell ref="C468:C480"/>
    <mergeCell ref="D468:D469"/>
    <mergeCell ref="E468:F468"/>
    <mergeCell ref="G468:H468"/>
    <mergeCell ref="I468:J468"/>
    <mergeCell ref="K468:L468"/>
    <mergeCell ref="M455:N455"/>
    <mergeCell ref="O455:P455"/>
    <mergeCell ref="E467:F467"/>
    <mergeCell ref="G467:H467"/>
    <mergeCell ref="I467:J467"/>
    <mergeCell ref="K467:L467"/>
    <mergeCell ref="M467:N467"/>
    <mergeCell ref="O467:P467"/>
    <mergeCell ref="C455:C467"/>
    <mergeCell ref="D455:D456"/>
    <mergeCell ref="E455:F455"/>
    <mergeCell ref="G455:H455"/>
    <mergeCell ref="I455:J455"/>
    <mergeCell ref="K455:L455"/>
    <mergeCell ref="M442:N442"/>
    <mergeCell ref="O442:P442"/>
    <mergeCell ref="E454:F454"/>
    <mergeCell ref="G454:H454"/>
    <mergeCell ref="I454:J454"/>
    <mergeCell ref="K454:L454"/>
    <mergeCell ref="M454:N454"/>
    <mergeCell ref="O454:P454"/>
    <mergeCell ref="C442:C454"/>
    <mergeCell ref="D442:D443"/>
    <mergeCell ref="E442:F442"/>
    <mergeCell ref="G442:H442"/>
    <mergeCell ref="I442:J442"/>
    <mergeCell ref="K442:L442"/>
    <mergeCell ref="M429:N429"/>
    <mergeCell ref="O429:P429"/>
    <mergeCell ref="E441:F441"/>
    <mergeCell ref="G441:H441"/>
    <mergeCell ref="I441:J441"/>
    <mergeCell ref="K441:L441"/>
    <mergeCell ref="M441:N441"/>
    <mergeCell ref="O441:P441"/>
    <mergeCell ref="C429:C441"/>
    <mergeCell ref="D429:D430"/>
    <mergeCell ref="E429:F429"/>
    <mergeCell ref="G429:H429"/>
    <mergeCell ref="I429:J429"/>
    <mergeCell ref="K429:L429"/>
    <mergeCell ref="M416:N416"/>
    <mergeCell ref="O416:P416"/>
    <mergeCell ref="E428:F428"/>
    <mergeCell ref="G428:H428"/>
    <mergeCell ref="I428:J428"/>
    <mergeCell ref="K428:L428"/>
    <mergeCell ref="M428:N428"/>
    <mergeCell ref="O428:P428"/>
    <mergeCell ref="C416:C428"/>
    <mergeCell ref="D416:D417"/>
    <mergeCell ref="E416:F416"/>
    <mergeCell ref="G416:H416"/>
    <mergeCell ref="I416:J416"/>
    <mergeCell ref="K416:L416"/>
    <mergeCell ref="M403:N403"/>
    <mergeCell ref="O403:P403"/>
    <mergeCell ref="E415:F415"/>
    <mergeCell ref="G415:H415"/>
    <mergeCell ref="I415:J415"/>
    <mergeCell ref="K415:L415"/>
    <mergeCell ref="M415:N415"/>
    <mergeCell ref="O415:P415"/>
    <mergeCell ref="C403:C415"/>
    <mergeCell ref="D403:D404"/>
    <mergeCell ref="E403:F403"/>
    <mergeCell ref="G403:H403"/>
    <mergeCell ref="I403:J403"/>
    <mergeCell ref="K403:L403"/>
    <mergeCell ref="M390:N390"/>
    <mergeCell ref="O390:P390"/>
    <mergeCell ref="E402:F402"/>
    <mergeCell ref="G402:H402"/>
    <mergeCell ref="I402:J402"/>
    <mergeCell ref="K402:L402"/>
    <mergeCell ref="M402:N402"/>
    <mergeCell ref="O402:P402"/>
    <mergeCell ref="C390:C402"/>
    <mergeCell ref="D390:D391"/>
    <mergeCell ref="E390:F390"/>
    <mergeCell ref="G390:H390"/>
    <mergeCell ref="I390:J390"/>
    <mergeCell ref="K390:L390"/>
    <mergeCell ref="M377:N377"/>
    <mergeCell ref="O377:P377"/>
    <mergeCell ref="E389:F389"/>
    <mergeCell ref="G389:H389"/>
    <mergeCell ref="I389:J389"/>
    <mergeCell ref="K389:L389"/>
    <mergeCell ref="M389:N389"/>
    <mergeCell ref="O389:P389"/>
    <mergeCell ref="C377:C389"/>
    <mergeCell ref="D377:D378"/>
    <mergeCell ref="E377:F377"/>
    <mergeCell ref="G377:H377"/>
    <mergeCell ref="I377:J377"/>
    <mergeCell ref="K377:L377"/>
    <mergeCell ref="M364:N364"/>
    <mergeCell ref="O364:P364"/>
    <mergeCell ref="E376:F376"/>
    <mergeCell ref="G376:H376"/>
    <mergeCell ref="I376:J376"/>
    <mergeCell ref="K376:L376"/>
    <mergeCell ref="M376:N376"/>
    <mergeCell ref="O376:P376"/>
    <mergeCell ref="C364:C376"/>
    <mergeCell ref="D364:D365"/>
    <mergeCell ref="E364:F364"/>
    <mergeCell ref="G364:H364"/>
    <mergeCell ref="I364:J364"/>
    <mergeCell ref="K364:L364"/>
    <mergeCell ref="M351:N351"/>
    <mergeCell ref="O351:P351"/>
    <mergeCell ref="E363:F363"/>
    <mergeCell ref="G363:H363"/>
    <mergeCell ref="I363:J363"/>
    <mergeCell ref="K363:L363"/>
    <mergeCell ref="M363:N363"/>
    <mergeCell ref="O363:P363"/>
    <mergeCell ref="C351:C363"/>
    <mergeCell ref="D351:D352"/>
    <mergeCell ref="E351:F351"/>
    <mergeCell ref="G351:H351"/>
    <mergeCell ref="I351:J351"/>
    <mergeCell ref="K351:L351"/>
    <mergeCell ref="M338:N338"/>
    <mergeCell ref="O338:P338"/>
    <mergeCell ref="E350:F350"/>
    <mergeCell ref="G350:H350"/>
    <mergeCell ref="I350:J350"/>
    <mergeCell ref="K350:L350"/>
    <mergeCell ref="M350:N350"/>
    <mergeCell ref="O350:P350"/>
    <mergeCell ref="C338:C350"/>
    <mergeCell ref="D338:D339"/>
    <mergeCell ref="E338:F338"/>
    <mergeCell ref="G338:H338"/>
    <mergeCell ref="I338:J338"/>
    <mergeCell ref="K338:L338"/>
    <mergeCell ref="M325:N325"/>
    <mergeCell ref="O325:P325"/>
    <mergeCell ref="E337:F337"/>
    <mergeCell ref="G337:H337"/>
    <mergeCell ref="I337:J337"/>
    <mergeCell ref="K337:L337"/>
    <mergeCell ref="M337:N337"/>
    <mergeCell ref="O337:P337"/>
    <mergeCell ref="C325:C337"/>
    <mergeCell ref="D325:D326"/>
    <mergeCell ref="E325:F325"/>
    <mergeCell ref="G325:H325"/>
    <mergeCell ref="I325:J325"/>
    <mergeCell ref="K325:L325"/>
    <mergeCell ref="M312:N312"/>
    <mergeCell ref="O312:P312"/>
    <mergeCell ref="E324:F324"/>
    <mergeCell ref="G324:H324"/>
    <mergeCell ref="I324:J324"/>
    <mergeCell ref="K324:L324"/>
    <mergeCell ref="M324:N324"/>
    <mergeCell ref="O324:P324"/>
    <mergeCell ref="C312:C324"/>
    <mergeCell ref="D312:D313"/>
    <mergeCell ref="E312:F312"/>
    <mergeCell ref="G312:H312"/>
    <mergeCell ref="I312:J312"/>
    <mergeCell ref="K312:L312"/>
    <mergeCell ref="M299:N299"/>
    <mergeCell ref="O299:P299"/>
    <mergeCell ref="E311:F311"/>
    <mergeCell ref="G311:H311"/>
    <mergeCell ref="I311:J311"/>
    <mergeCell ref="K311:L311"/>
    <mergeCell ref="M311:N311"/>
    <mergeCell ref="O311:P311"/>
    <mergeCell ref="C299:C311"/>
    <mergeCell ref="D299:D300"/>
    <mergeCell ref="E299:F299"/>
    <mergeCell ref="G299:H299"/>
    <mergeCell ref="I299:J299"/>
    <mergeCell ref="K299:L299"/>
    <mergeCell ref="M286:N286"/>
    <mergeCell ref="O286:P286"/>
    <mergeCell ref="E298:F298"/>
    <mergeCell ref="G298:H298"/>
    <mergeCell ref="I298:J298"/>
    <mergeCell ref="K298:L298"/>
    <mergeCell ref="M298:N298"/>
    <mergeCell ref="O298:P298"/>
    <mergeCell ref="C286:C298"/>
    <mergeCell ref="D286:D287"/>
    <mergeCell ref="E286:F286"/>
    <mergeCell ref="G286:H286"/>
    <mergeCell ref="I286:J286"/>
    <mergeCell ref="K286:L286"/>
    <mergeCell ref="M273:N273"/>
    <mergeCell ref="O273:P273"/>
    <mergeCell ref="E285:F285"/>
    <mergeCell ref="G285:H285"/>
    <mergeCell ref="I285:J285"/>
    <mergeCell ref="K285:L285"/>
    <mergeCell ref="M285:N285"/>
    <mergeCell ref="O285:P285"/>
    <mergeCell ref="C273:C285"/>
    <mergeCell ref="D273:D274"/>
    <mergeCell ref="E273:F273"/>
    <mergeCell ref="G273:H273"/>
    <mergeCell ref="I273:J273"/>
    <mergeCell ref="K273:L273"/>
    <mergeCell ref="M260:N260"/>
    <mergeCell ref="O260:P260"/>
    <mergeCell ref="E272:F272"/>
    <mergeCell ref="G272:H272"/>
    <mergeCell ref="I272:J272"/>
    <mergeCell ref="K272:L272"/>
    <mergeCell ref="M272:N272"/>
    <mergeCell ref="O272:P272"/>
    <mergeCell ref="C260:C272"/>
    <mergeCell ref="D260:D261"/>
    <mergeCell ref="E260:F260"/>
    <mergeCell ref="G260:H260"/>
    <mergeCell ref="I260:J260"/>
    <mergeCell ref="K260:L260"/>
    <mergeCell ref="M247:N247"/>
    <mergeCell ref="O247:P247"/>
    <mergeCell ref="E259:F259"/>
    <mergeCell ref="G259:H259"/>
    <mergeCell ref="I259:J259"/>
    <mergeCell ref="K259:L259"/>
    <mergeCell ref="M259:N259"/>
    <mergeCell ref="O259:P259"/>
    <mergeCell ref="C247:C259"/>
    <mergeCell ref="D247:D248"/>
    <mergeCell ref="E247:F247"/>
    <mergeCell ref="G247:H247"/>
    <mergeCell ref="I247:J247"/>
    <mergeCell ref="K247:L247"/>
    <mergeCell ref="M234:N234"/>
    <mergeCell ref="O234:P234"/>
    <mergeCell ref="E246:F246"/>
    <mergeCell ref="G246:H246"/>
    <mergeCell ref="I246:J246"/>
    <mergeCell ref="K246:L246"/>
    <mergeCell ref="M246:N246"/>
    <mergeCell ref="O246:P246"/>
    <mergeCell ref="C234:C246"/>
    <mergeCell ref="D234:D235"/>
    <mergeCell ref="E234:F234"/>
    <mergeCell ref="G234:H234"/>
    <mergeCell ref="I234:J234"/>
    <mergeCell ref="K234:L234"/>
    <mergeCell ref="M221:N221"/>
    <mergeCell ref="O221:P221"/>
    <mergeCell ref="E233:F233"/>
    <mergeCell ref="G233:H233"/>
    <mergeCell ref="I233:J233"/>
    <mergeCell ref="K233:L233"/>
    <mergeCell ref="M233:N233"/>
    <mergeCell ref="O233:P233"/>
    <mergeCell ref="C221:C233"/>
    <mergeCell ref="D221:D222"/>
    <mergeCell ref="E221:F221"/>
    <mergeCell ref="G221:H221"/>
    <mergeCell ref="I221:J221"/>
    <mergeCell ref="K221:L221"/>
    <mergeCell ref="M208:N208"/>
    <mergeCell ref="O208:P208"/>
    <mergeCell ref="E220:F220"/>
    <mergeCell ref="G220:H220"/>
    <mergeCell ref="I220:J220"/>
    <mergeCell ref="K220:L220"/>
    <mergeCell ref="M220:N220"/>
    <mergeCell ref="O220:P220"/>
    <mergeCell ref="C208:C220"/>
    <mergeCell ref="D208:D209"/>
    <mergeCell ref="E208:F208"/>
    <mergeCell ref="G208:H208"/>
    <mergeCell ref="I208:J208"/>
    <mergeCell ref="K208:L208"/>
    <mergeCell ref="M195:N195"/>
    <mergeCell ref="O195:P195"/>
    <mergeCell ref="E207:F207"/>
    <mergeCell ref="G207:H207"/>
    <mergeCell ref="I207:J207"/>
    <mergeCell ref="K207:L207"/>
    <mergeCell ref="M207:N207"/>
    <mergeCell ref="O207:P207"/>
    <mergeCell ref="C195:C207"/>
    <mergeCell ref="D195:D196"/>
    <mergeCell ref="E195:F195"/>
    <mergeCell ref="G195:H195"/>
    <mergeCell ref="I195:J195"/>
    <mergeCell ref="K195:L195"/>
    <mergeCell ref="M182:N182"/>
    <mergeCell ref="O182:P182"/>
    <mergeCell ref="E194:F194"/>
    <mergeCell ref="G194:H194"/>
    <mergeCell ref="I194:J194"/>
    <mergeCell ref="K194:L194"/>
    <mergeCell ref="M194:N194"/>
    <mergeCell ref="O194:P194"/>
    <mergeCell ref="C182:C194"/>
    <mergeCell ref="D182:D183"/>
    <mergeCell ref="E182:F182"/>
    <mergeCell ref="G182:H182"/>
    <mergeCell ref="I182:J182"/>
    <mergeCell ref="K182:L182"/>
    <mergeCell ref="M169:N169"/>
    <mergeCell ref="O169:P169"/>
    <mergeCell ref="E181:F181"/>
    <mergeCell ref="G181:H181"/>
    <mergeCell ref="I181:J181"/>
    <mergeCell ref="K181:L181"/>
    <mergeCell ref="M181:N181"/>
    <mergeCell ref="O181:P181"/>
    <mergeCell ref="C169:C181"/>
    <mergeCell ref="D169:D170"/>
    <mergeCell ref="E169:F169"/>
    <mergeCell ref="G169:H169"/>
    <mergeCell ref="I169:J169"/>
    <mergeCell ref="K169:L169"/>
    <mergeCell ref="M156:N156"/>
    <mergeCell ref="O156:P156"/>
    <mergeCell ref="E168:F168"/>
    <mergeCell ref="G168:H168"/>
    <mergeCell ref="I168:J168"/>
    <mergeCell ref="K168:L168"/>
    <mergeCell ref="M168:N168"/>
    <mergeCell ref="O168:P168"/>
    <mergeCell ref="C156:C168"/>
    <mergeCell ref="D156:D157"/>
    <mergeCell ref="E156:F156"/>
    <mergeCell ref="G156:H156"/>
    <mergeCell ref="I156:J156"/>
    <mergeCell ref="K156:L156"/>
    <mergeCell ref="M143:N143"/>
    <mergeCell ref="O143:P143"/>
    <mergeCell ref="E155:F155"/>
    <mergeCell ref="G155:H155"/>
    <mergeCell ref="I155:J155"/>
    <mergeCell ref="K155:L155"/>
    <mergeCell ref="M155:N155"/>
    <mergeCell ref="O155:P155"/>
    <mergeCell ref="C143:C155"/>
    <mergeCell ref="D143:D144"/>
    <mergeCell ref="E143:F143"/>
    <mergeCell ref="G143:H143"/>
    <mergeCell ref="I143:J143"/>
    <mergeCell ref="K143:L143"/>
    <mergeCell ref="M130:N130"/>
    <mergeCell ref="O130:P130"/>
    <mergeCell ref="E142:F142"/>
    <mergeCell ref="G142:H142"/>
    <mergeCell ref="I142:J142"/>
    <mergeCell ref="K142:L142"/>
    <mergeCell ref="M142:N142"/>
    <mergeCell ref="O142:P142"/>
    <mergeCell ref="C130:C142"/>
    <mergeCell ref="D130:D131"/>
    <mergeCell ref="E130:F130"/>
    <mergeCell ref="G130:H130"/>
    <mergeCell ref="I130:J130"/>
    <mergeCell ref="K130:L130"/>
    <mergeCell ref="M117:N117"/>
    <mergeCell ref="O117:P117"/>
    <mergeCell ref="E129:F129"/>
    <mergeCell ref="G129:H129"/>
    <mergeCell ref="I129:J129"/>
    <mergeCell ref="K129:L129"/>
    <mergeCell ref="M129:N129"/>
    <mergeCell ref="O129:P129"/>
    <mergeCell ref="C117:C129"/>
    <mergeCell ref="D117:D118"/>
    <mergeCell ref="E117:F117"/>
    <mergeCell ref="G117:H117"/>
    <mergeCell ref="I117:J117"/>
    <mergeCell ref="K117:L117"/>
    <mergeCell ref="M104:N104"/>
    <mergeCell ref="O104:P104"/>
    <mergeCell ref="E116:F116"/>
    <mergeCell ref="G116:H116"/>
    <mergeCell ref="I116:J116"/>
    <mergeCell ref="K116:L116"/>
    <mergeCell ref="M116:N116"/>
    <mergeCell ref="O116:P116"/>
    <mergeCell ref="C104:C116"/>
    <mergeCell ref="D104:D105"/>
    <mergeCell ref="E104:F104"/>
    <mergeCell ref="G104:H104"/>
    <mergeCell ref="I104:J104"/>
    <mergeCell ref="K104:L104"/>
    <mergeCell ref="M91:N91"/>
    <mergeCell ref="O91:P91"/>
    <mergeCell ref="E103:F103"/>
    <mergeCell ref="G103:H103"/>
    <mergeCell ref="I103:J103"/>
    <mergeCell ref="K103:L103"/>
    <mergeCell ref="M103:N103"/>
    <mergeCell ref="O103:P103"/>
    <mergeCell ref="C91:C103"/>
    <mergeCell ref="D91:D92"/>
    <mergeCell ref="E91:F91"/>
    <mergeCell ref="G91:H91"/>
    <mergeCell ref="I91:J91"/>
    <mergeCell ref="K91:L91"/>
    <mergeCell ref="M78:N78"/>
    <mergeCell ref="O78:P78"/>
    <mergeCell ref="E90:F90"/>
    <mergeCell ref="G90:H90"/>
    <mergeCell ref="I90:J90"/>
    <mergeCell ref="K90:L90"/>
    <mergeCell ref="M90:N90"/>
    <mergeCell ref="O90:P90"/>
    <mergeCell ref="C78:C90"/>
    <mergeCell ref="D78:D79"/>
    <mergeCell ref="E78:F78"/>
    <mergeCell ref="G78:H78"/>
    <mergeCell ref="I78:J78"/>
    <mergeCell ref="K78:L78"/>
    <mergeCell ref="M65:N65"/>
    <mergeCell ref="O65:P65"/>
    <mergeCell ref="E77:F77"/>
    <mergeCell ref="G77:H77"/>
    <mergeCell ref="I77:J77"/>
    <mergeCell ref="K77:L77"/>
    <mergeCell ref="M77:N77"/>
    <mergeCell ref="O77:P77"/>
    <mergeCell ref="C65:C77"/>
    <mergeCell ref="D65:D66"/>
    <mergeCell ref="E65:F65"/>
    <mergeCell ref="G65:H65"/>
    <mergeCell ref="I65:J65"/>
    <mergeCell ref="K65:L65"/>
    <mergeCell ref="M52:N52"/>
    <mergeCell ref="O52:P52"/>
    <mergeCell ref="E64:F64"/>
    <mergeCell ref="G64:H64"/>
    <mergeCell ref="I64:J64"/>
    <mergeCell ref="K64:L64"/>
    <mergeCell ref="M64:N64"/>
    <mergeCell ref="O64:P64"/>
    <mergeCell ref="C52:C64"/>
    <mergeCell ref="D52:D53"/>
    <mergeCell ref="E52:F52"/>
    <mergeCell ref="G52:H52"/>
    <mergeCell ref="I52:J52"/>
    <mergeCell ref="K52:L52"/>
    <mergeCell ref="M39:N39"/>
    <mergeCell ref="O39:P39"/>
    <mergeCell ref="E51:F51"/>
    <mergeCell ref="G51:H51"/>
    <mergeCell ref="I51:J51"/>
    <mergeCell ref="K51:L51"/>
    <mergeCell ref="M51:N51"/>
    <mergeCell ref="O51:P51"/>
    <mergeCell ref="C39:C51"/>
    <mergeCell ref="D39:D40"/>
    <mergeCell ref="E39:F39"/>
    <mergeCell ref="G39:H39"/>
    <mergeCell ref="I39:J39"/>
    <mergeCell ref="K39:L39"/>
    <mergeCell ref="M26:N26"/>
    <mergeCell ref="O26:P26"/>
    <mergeCell ref="E38:F38"/>
    <mergeCell ref="G38:H38"/>
    <mergeCell ref="I38:J38"/>
    <mergeCell ref="K38:L38"/>
    <mergeCell ref="M38:N38"/>
    <mergeCell ref="O38:P38"/>
    <mergeCell ref="C26:C38"/>
    <mergeCell ref="D26:D27"/>
    <mergeCell ref="E26:F26"/>
    <mergeCell ref="G26:H26"/>
    <mergeCell ref="I26:J26"/>
    <mergeCell ref="K26:L26"/>
    <mergeCell ref="M13:N13"/>
    <mergeCell ref="O13:P13"/>
    <mergeCell ref="E25:F25"/>
    <mergeCell ref="G25:H25"/>
    <mergeCell ref="I25:J25"/>
    <mergeCell ref="K25:L25"/>
    <mergeCell ref="M25:N25"/>
    <mergeCell ref="O25:P25"/>
    <mergeCell ref="C13:C25"/>
    <mergeCell ref="D13:D14"/>
    <mergeCell ref="E13:F13"/>
    <mergeCell ref="G13:H13"/>
    <mergeCell ref="I13:J13"/>
    <mergeCell ref="K13:L13"/>
  </mergeCells>
  <hyperlinks>
    <hyperlink ref="B16" location="MULTAS!A1" display="AVANÇAR &gt;&gt;"/>
    <hyperlink ref="B17" location="'HORÁRIO DOS ACIDENTES'!A1" display="&lt;&lt; VOLTAR"/>
    <hyperlink ref="B15" location="'INÍCIO '!A1" display="INÍCIO"/>
    <hyperlink ref="I774" location="MULTAS!A1" display="AVANÇAR &gt;&gt;"/>
    <hyperlink ref="I775" location="'HORÁRIO DOS ACIDENTES'!A1" display="&lt;&lt; VOLTAR"/>
    <hyperlink ref="I773" location="'INÍCIO '!A1" display="INÍCIO"/>
    <hyperlink ref="B71" location="MULTAS!A1" display="AVANÇAR &gt;&gt;"/>
    <hyperlink ref="B72" location="'HORÁRIO DOS ACIDENTES'!A1" display="&lt;&lt; VOLTAR"/>
    <hyperlink ref="B70" location="'INÍCIO '!A1" display="INÍCIO"/>
    <hyperlink ref="B158" location="MULTAS!A1" display="AVANÇAR &gt;&gt;"/>
    <hyperlink ref="B159" location="'HORÁRIO DOS ACIDENTES'!A1" display="&lt;&lt; VOLTAR"/>
    <hyperlink ref="B157" location="'INÍCIO '!A1" display="INÍCIO"/>
    <hyperlink ref="B231" location="MULTAS!A1" display="AVANÇAR &gt;&gt;"/>
    <hyperlink ref="B232" location="'HORÁRIO DOS ACIDENTES'!A1" display="&lt;&lt; VOLTAR"/>
    <hyperlink ref="B230" location="'INÍCIO '!A1" display="INÍCIO"/>
    <hyperlink ref="B345" location="MULTAS!A1" display="AVANÇAR &gt;&gt;"/>
    <hyperlink ref="B346" location="'HORÁRIO DOS ACIDENTES'!A1" display="&lt;&lt; VOLTAR"/>
    <hyperlink ref="B344" location="'INÍCIO '!A1" display="INÍCIO"/>
    <hyperlink ref="B468" location="MULTAS!A1" display="AVANÇAR &gt;&gt;"/>
    <hyperlink ref="B469" location="'HORÁRIO DOS ACIDENTES'!A1" display="&lt;&lt; VOLTAR"/>
    <hyperlink ref="B467" location="'INÍCIO '!A1" display="INÍCIO"/>
    <hyperlink ref="B579" location="MULTAS!A1" display="AVANÇAR &gt;&gt;"/>
    <hyperlink ref="B580" location="'HORÁRIO DOS ACIDENTES'!A1" display="&lt;&lt; VOLTAR"/>
    <hyperlink ref="B578" location="'INÍCIO '!A1" display="INÍCIO"/>
    <hyperlink ref="B656" location="MULTAS!A1" display="AVANÇAR &gt;&gt;"/>
    <hyperlink ref="B657" location="'HORÁRIO DOS ACIDENTES'!A1" display="&lt;&lt; VOLTAR"/>
    <hyperlink ref="B655" location="'INÍCIO '!A1" display="INÍCIO"/>
    <hyperlink ref="B728" location="MULTAS!A1" display="AVANÇAR &gt;&gt;"/>
    <hyperlink ref="B729" location="'HORÁRIO DOS ACIDENTES'!A1" display="&lt;&lt; VOLTAR"/>
    <hyperlink ref="B727" location="'INÍCIO '!A1" display="INÍCIO"/>
  </hyperlinks>
  <printOptions horizontalCentered="1"/>
  <pageMargins left="0.51181102362204722" right="0.51181102362204722" top="0.78740157480314965" bottom="0.78740157480314965" header="0.31496062992125984" footer="0.31496062992125984"/>
  <pageSetup paperSize="9" scale="59" orientation="portrait" r:id="rId1"/>
  <rowBreaks count="2" manualBreakCount="2">
    <brk id="657" min="2" max="17" man="1"/>
    <brk id="721" min="2" max="1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X97"/>
  <sheetViews>
    <sheetView showGridLines="0" showRowColHeaders="0" zoomScaleNormal="100" workbookViewId="0">
      <selection activeCell="B16" sqref="B16"/>
    </sheetView>
  </sheetViews>
  <sheetFormatPr baseColWidth="10" defaultRowHeight="15" x14ac:dyDescent="0.25"/>
  <cols>
    <col min="1" max="1" width="7.28515625" customWidth="1"/>
    <col min="2" max="2" width="23.28515625" customWidth="1"/>
    <col min="3" max="3" width="18.28515625" customWidth="1"/>
    <col min="4" max="12" width="7" customWidth="1"/>
    <col min="13" max="13" width="7.28515625" customWidth="1"/>
    <col min="14" max="14" width="2.28515625" customWidth="1"/>
    <col min="15" max="256" width="9.140625" customWidth="1"/>
  </cols>
  <sheetData>
    <row r="3" spans="2:13" x14ac:dyDescent="0.25">
      <c r="C3" s="689"/>
      <c r="D3" s="689"/>
      <c r="E3" s="689"/>
      <c r="F3" s="689"/>
      <c r="G3" s="689"/>
      <c r="H3" s="689"/>
      <c r="I3" s="689"/>
      <c r="J3" s="689"/>
      <c r="K3" s="689"/>
      <c r="L3" s="689"/>
      <c r="M3" s="689"/>
    </row>
    <row r="4" spans="2:13" ht="15.75" x14ac:dyDescent="0.25">
      <c r="C4" s="1171"/>
      <c r="D4" s="1171"/>
      <c r="E4" s="1171"/>
      <c r="F4" s="1171"/>
      <c r="G4" s="1171"/>
      <c r="H4" s="1171"/>
      <c r="I4" s="1171"/>
      <c r="J4" s="1171"/>
      <c r="K4" s="1171"/>
      <c r="L4" s="1171"/>
      <c r="M4" s="835"/>
    </row>
    <row r="5" spans="2:13" ht="15.75" x14ac:dyDescent="0.25">
      <c r="C5" s="1171"/>
      <c r="D5" s="1171"/>
      <c r="E5" s="1171"/>
      <c r="F5" s="1171"/>
      <c r="G5" s="1171"/>
      <c r="H5" s="1171"/>
      <c r="I5" s="1171"/>
      <c r="J5" s="1171"/>
      <c r="K5" s="1171"/>
      <c r="L5" s="1171"/>
      <c r="M5" s="835"/>
    </row>
    <row r="6" spans="2:13" ht="15.75" x14ac:dyDescent="0.25">
      <c r="C6" s="1171"/>
      <c r="D6" s="1171"/>
      <c r="E6" s="1171"/>
      <c r="F6" s="1171"/>
      <c r="G6" s="1171"/>
      <c r="H6" s="1171"/>
      <c r="I6" s="1171"/>
      <c r="J6" s="1171"/>
      <c r="K6" s="1171"/>
      <c r="L6" s="1171"/>
      <c r="M6" s="835"/>
    </row>
    <row r="7" spans="2:13" x14ac:dyDescent="0.25">
      <c r="C7" s="1095"/>
      <c r="D7" s="1095"/>
      <c r="E7" s="1095"/>
      <c r="F7" s="1095"/>
      <c r="G7" s="1095"/>
      <c r="H7" s="1095"/>
      <c r="I7" s="1095"/>
      <c r="J7" s="1095"/>
      <c r="K7" s="1095"/>
      <c r="L7" s="688"/>
      <c r="M7" s="688"/>
    </row>
    <row r="8" spans="2:13" ht="15" customHeight="1" x14ac:dyDescent="0.25">
      <c r="C8" s="1172"/>
      <c r="D8" s="1172"/>
      <c r="E8" s="1172"/>
      <c r="F8" s="1172"/>
      <c r="G8" s="1172"/>
      <c r="H8" s="1172"/>
      <c r="I8" s="1172"/>
      <c r="J8" s="1172"/>
      <c r="K8" s="1172"/>
      <c r="L8" s="1172"/>
      <c r="M8" s="836"/>
    </row>
    <row r="9" spans="2:13" ht="15" customHeight="1" x14ac:dyDescent="0.25">
      <c r="C9" s="1172"/>
      <c r="D9" s="1172"/>
      <c r="E9" s="1172"/>
      <c r="F9" s="1172"/>
      <c r="G9" s="1172"/>
      <c r="H9" s="1172"/>
      <c r="I9" s="1172"/>
      <c r="J9" s="1172"/>
      <c r="K9" s="1172"/>
      <c r="L9" s="1172"/>
      <c r="M9" s="836"/>
    </row>
    <row r="10" spans="2:13" ht="11.25" customHeight="1" x14ac:dyDescent="0.25"/>
    <row r="11" spans="2:13" ht="19.5" customHeight="1" x14ac:dyDescent="0.25">
      <c r="C11" s="958" t="s">
        <v>147</v>
      </c>
      <c r="D11" s="958"/>
      <c r="E11" s="958"/>
      <c r="F11" s="958"/>
      <c r="G11" s="958"/>
      <c r="H11" s="958"/>
      <c r="I11" s="958"/>
      <c r="J11" s="958"/>
      <c r="K11" s="958"/>
      <c r="L11" s="958"/>
      <c r="M11" s="958"/>
    </row>
    <row r="12" spans="2:13" ht="5.25" customHeight="1" thickBot="1" x14ac:dyDescent="0.3">
      <c r="C12" s="35"/>
      <c r="D12" s="35"/>
      <c r="E12" s="35"/>
      <c r="F12" s="35"/>
      <c r="G12" s="35"/>
      <c r="H12" s="122"/>
      <c r="I12" s="35"/>
      <c r="J12" s="35"/>
      <c r="K12" s="35"/>
      <c r="L12" s="35"/>
      <c r="M12" s="35"/>
    </row>
    <row r="13" spans="2:13" x14ac:dyDescent="0.25">
      <c r="C13" s="1169" t="s">
        <v>148</v>
      </c>
      <c r="D13" s="493" t="s">
        <v>47</v>
      </c>
      <c r="E13" s="494" t="s">
        <v>47</v>
      </c>
      <c r="F13" s="494" t="s">
        <v>47</v>
      </c>
      <c r="G13" s="494" t="s">
        <v>47</v>
      </c>
      <c r="H13" s="494" t="s">
        <v>47</v>
      </c>
      <c r="I13" s="494" t="s">
        <v>47</v>
      </c>
      <c r="J13" s="494" t="s">
        <v>47</v>
      </c>
      <c r="K13" s="495" t="s">
        <v>47</v>
      </c>
      <c r="L13" s="496" t="s">
        <v>47</v>
      </c>
      <c r="M13" s="497" t="s">
        <v>47</v>
      </c>
    </row>
    <row r="14" spans="2:13" ht="15.75" thickBot="1" x14ac:dyDescent="0.3">
      <c r="C14" s="1170"/>
      <c r="D14" s="837">
        <v>2001</v>
      </c>
      <c r="E14" s="838">
        <v>2002</v>
      </c>
      <c r="F14" s="838">
        <v>2003</v>
      </c>
      <c r="G14" s="838">
        <v>2004</v>
      </c>
      <c r="H14" s="838">
        <v>2005</v>
      </c>
      <c r="I14" s="838">
        <v>2006</v>
      </c>
      <c r="J14" s="838">
        <v>2007</v>
      </c>
      <c r="K14" s="839">
        <v>2008</v>
      </c>
      <c r="L14" s="840">
        <v>2009</v>
      </c>
      <c r="M14" s="841">
        <v>2010</v>
      </c>
    </row>
    <row r="15" spans="2:13" x14ac:dyDescent="0.25">
      <c r="B15" s="175" t="s">
        <v>40</v>
      </c>
      <c r="C15" s="843" t="s">
        <v>149</v>
      </c>
      <c r="D15" s="270">
        <v>2309</v>
      </c>
      <c r="E15" s="207">
        <v>2659</v>
      </c>
      <c r="F15" s="207">
        <v>4087</v>
      </c>
      <c r="G15" s="207">
        <v>5192</v>
      </c>
      <c r="H15" s="207">
        <v>4853</v>
      </c>
      <c r="I15" s="207">
        <v>5254</v>
      </c>
      <c r="J15" s="207">
        <v>8488</v>
      </c>
      <c r="K15" s="207">
        <v>8450</v>
      </c>
      <c r="L15" s="207">
        <v>10047</v>
      </c>
      <c r="M15" s="208">
        <v>13730</v>
      </c>
    </row>
    <row r="16" spans="2:13" x14ac:dyDescent="0.25">
      <c r="B16" s="175" t="s">
        <v>42</v>
      </c>
      <c r="C16" s="844" t="s">
        <v>150</v>
      </c>
      <c r="D16" s="842">
        <v>784</v>
      </c>
      <c r="E16" s="507">
        <v>557</v>
      </c>
      <c r="F16" s="507">
        <v>1025</v>
      </c>
      <c r="G16" s="507">
        <v>1632</v>
      </c>
      <c r="H16" s="507">
        <v>1961</v>
      </c>
      <c r="I16" s="507">
        <v>3075</v>
      </c>
      <c r="J16" s="507">
        <v>7074</v>
      </c>
      <c r="K16" s="507">
        <v>9290</v>
      </c>
      <c r="L16" s="507">
        <v>6622</v>
      </c>
      <c r="M16" s="508">
        <v>14812</v>
      </c>
    </row>
    <row r="17" spans="2:13" x14ac:dyDescent="0.25">
      <c r="B17" s="887" t="s">
        <v>103</v>
      </c>
      <c r="C17" s="845" t="s">
        <v>151</v>
      </c>
      <c r="D17" s="318">
        <v>3380</v>
      </c>
      <c r="E17" s="279">
        <v>3138</v>
      </c>
      <c r="F17" s="279">
        <v>4551</v>
      </c>
      <c r="G17" s="279">
        <v>6364</v>
      </c>
      <c r="H17" s="279">
        <v>7509</v>
      </c>
      <c r="I17" s="279">
        <v>9586</v>
      </c>
      <c r="J17" s="279">
        <v>15205</v>
      </c>
      <c r="K17" s="279">
        <v>17503</v>
      </c>
      <c r="L17" s="279">
        <v>16286</v>
      </c>
      <c r="M17" s="280">
        <v>26437</v>
      </c>
    </row>
    <row r="18" spans="2:13" x14ac:dyDescent="0.25">
      <c r="C18" s="844" t="s">
        <v>152</v>
      </c>
      <c r="D18" s="842">
        <v>12329</v>
      </c>
      <c r="E18" s="507">
        <v>12431</v>
      </c>
      <c r="F18" s="507">
        <v>16060</v>
      </c>
      <c r="G18" s="507">
        <v>19168</v>
      </c>
      <c r="H18" s="507">
        <v>17709</v>
      </c>
      <c r="I18" s="507">
        <v>23393</v>
      </c>
      <c r="J18" s="507">
        <v>40519</v>
      </c>
      <c r="K18" s="507">
        <v>37360</v>
      </c>
      <c r="L18" s="507">
        <v>43072</v>
      </c>
      <c r="M18" s="508">
        <v>55132</v>
      </c>
    </row>
    <row r="19" spans="2:13" ht="21.75" customHeight="1" thickBot="1" x14ac:dyDescent="0.3">
      <c r="C19" s="427" t="s">
        <v>10</v>
      </c>
      <c r="D19" s="510">
        <f>SUM(D15:D18)</f>
        <v>18802</v>
      </c>
      <c r="E19" s="511">
        <f t="shared" ref="E19:M19" si="0">SUM(E15:E18)</f>
        <v>18785</v>
      </c>
      <c r="F19" s="511">
        <f t="shared" si="0"/>
        <v>25723</v>
      </c>
      <c r="G19" s="511">
        <f t="shared" si="0"/>
        <v>32356</v>
      </c>
      <c r="H19" s="511">
        <f t="shared" si="0"/>
        <v>32032</v>
      </c>
      <c r="I19" s="511">
        <f t="shared" si="0"/>
        <v>41308</v>
      </c>
      <c r="J19" s="511">
        <f t="shared" si="0"/>
        <v>71286</v>
      </c>
      <c r="K19" s="511">
        <f t="shared" si="0"/>
        <v>72603</v>
      </c>
      <c r="L19" s="511">
        <f t="shared" si="0"/>
        <v>76027</v>
      </c>
      <c r="M19" s="512">
        <f t="shared" si="0"/>
        <v>110111</v>
      </c>
    </row>
    <row r="20" spans="2:13" x14ac:dyDescent="0.25">
      <c r="C20" s="142" t="s">
        <v>153</v>
      </c>
    </row>
    <row r="23" spans="2:13" ht="20.25" customHeight="1" x14ac:dyDescent="0.25">
      <c r="C23" s="958" t="s">
        <v>154</v>
      </c>
      <c r="D23" s="958"/>
      <c r="E23" s="958"/>
      <c r="F23" s="958"/>
      <c r="G23" s="958"/>
      <c r="H23" s="958"/>
      <c r="I23" s="958"/>
      <c r="J23" s="958"/>
      <c r="K23" s="958"/>
      <c r="L23" s="958"/>
      <c r="M23" s="958"/>
    </row>
    <row r="24" spans="2:13" ht="6.75" customHeight="1" thickBot="1" x14ac:dyDescent="0.3">
      <c r="C24" s="35"/>
      <c r="D24" s="35"/>
      <c r="E24" s="35"/>
      <c r="F24" s="35"/>
      <c r="G24" s="35"/>
      <c r="H24" s="122"/>
      <c r="I24" s="35"/>
      <c r="J24" s="35"/>
      <c r="K24" s="35"/>
      <c r="L24" s="35"/>
      <c r="M24" s="35"/>
    </row>
    <row r="25" spans="2:13" ht="12.75" customHeight="1" x14ac:dyDescent="0.25">
      <c r="C25" s="1169" t="s">
        <v>148</v>
      </c>
      <c r="D25" s="493" t="s">
        <v>47</v>
      </c>
      <c r="E25" s="494" t="s">
        <v>47</v>
      </c>
      <c r="F25" s="494" t="s">
        <v>47</v>
      </c>
      <c r="G25" s="494" t="s">
        <v>47</v>
      </c>
      <c r="H25" s="494" t="s">
        <v>47</v>
      </c>
      <c r="I25" s="494" t="s">
        <v>47</v>
      </c>
      <c r="J25" s="494" t="s">
        <v>47</v>
      </c>
      <c r="K25" s="495" t="s">
        <v>47</v>
      </c>
      <c r="L25" s="496" t="s">
        <v>47</v>
      </c>
      <c r="M25" s="497" t="s">
        <v>47</v>
      </c>
    </row>
    <row r="26" spans="2:13" ht="12.75" customHeight="1" thickBot="1" x14ac:dyDescent="0.3">
      <c r="C26" s="1170"/>
      <c r="D26" s="498">
        <v>2001</v>
      </c>
      <c r="E26" s="499">
        <v>2002</v>
      </c>
      <c r="F26" s="499">
        <v>2003</v>
      </c>
      <c r="G26" s="499">
        <v>2004</v>
      </c>
      <c r="H26" s="499">
        <v>2005</v>
      </c>
      <c r="I26" s="499">
        <v>2006</v>
      </c>
      <c r="J26" s="499">
        <v>2007</v>
      </c>
      <c r="K26" s="500">
        <v>2008</v>
      </c>
      <c r="L26" s="501">
        <v>2009</v>
      </c>
      <c r="M26" s="502">
        <v>2010</v>
      </c>
    </row>
    <row r="27" spans="2:13" x14ac:dyDescent="0.25">
      <c r="C27" s="843" t="s">
        <v>149</v>
      </c>
      <c r="D27" s="241">
        <f>D15/D19</f>
        <v>0.1228060844591001</v>
      </c>
      <c r="E27" s="228">
        <f t="shared" ref="E27:M27" si="1">E15/E19</f>
        <v>0.14154910833111525</v>
      </c>
      <c r="F27" s="228">
        <f t="shared" si="1"/>
        <v>0.15888504451269292</v>
      </c>
      <c r="G27" s="228">
        <f t="shared" si="1"/>
        <v>0.16046482877982446</v>
      </c>
      <c r="H27" s="228">
        <f t="shared" si="1"/>
        <v>0.15150474525474525</v>
      </c>
      <c r="I27" s="228">
        <f t="shared" si="1"/>
        <v>0.12719085891352763</v>
      </c>
      <c r="J27" s="228">
        <f t="shared" si="1"/>
        <v>0.11906966304744269</v>
      </c>
      <c r="K27" s="228">
        <f t="shared" si="1"/>
        <v>0.11638637521865487</v>
      </c>
      <c r="L27" s="228">
        <f t="shared" si="1"/>
        <v>0.13215042024543913</v>
      </c>
      <c r="M27" s="242">
        <f t="shared" si="1"/>
        <v>0.12469235589541462</v>
      </c>
    </row>
    <row r="28" spans="2:13" x14ac:dyDescent="0.25">
      <c r="C28" s="844" t="s">
        <v>150</v>
      </c>
      <c r="D28" s="548">
        <f>D16/D19</f>
        <v>4.169769173492182E-2</v>
      </c>
      <c r="E28" s="549">
        <f t="shared" ref="E28:M28" si="2">E16/E19</f>
        <v>2.9651317540590898E-2</v>
      </c>
      <c r="F28" s="549">
        <f t="shared" si="2"/>
        <v>3.9847607199782295E-2</v>
      </c>
      <c r="G28" s="549">
        <f t="shared" si="2"/>
        <v>5.0438867597972559E-2</v>
      </c>
      <c r="H28" s="549">
        <f t="shared" si="2"/>
        <v>6.1220029970029968E-2</v>
      </c>
      <c r="I28" s="549">
        <f t="shared" si="2"/>
        <v>7.4440786288370295E-2</v>
      </c>
      <c r="J28" s="549">
        <f t="shared" si="2"/>
        <v>9.9234071206127428E-2</v>
      </c>
      <c r="K28" s="549">
        <f t="shared" si="2"/>
        <v>0.1279561450628762</v>
      </c>
      <c r="L28" s="549">
        <f t="shared" si="2"/>
        <v>8.7100635300616888E-2</v>
      </c>
      <c r="M28" s="550">
        <f t="shared" si="2"/>
        <v>0.13451880375257694</v>
      </c>
    </row>
    <row r="29" spans="2:13" x14ac:dyDescent="0.25">
      <c r="C29" s="845" t="s">
        <v>151</v>
      </c>
      <c r="D29" s="319">
        <f>D17/D19</f>
        <v>0.1797681097755558</v>
      </c>
      <c r="E29" s="320">
        <f t="shared" ref="E29:L29" si="3">E17/E19</f>
        <v>0.16704817673675806</v>
      </c>
      <c r="F29" s="320">
        <f t="shared" si="3"/>
        <v>0.17692337596703339</v>
      </c>
      <c r="G29" s="320">
        <f t="shared" si="3"/>
        <v>0.19668685869699593</v>
      </c>
      <c r="H29" s="320">
        <f t="shared" si="3"/>
        <v>0.23442182817182816</v>
      </c>
      <c r="I29" s="320">
        <f t="shared" si="3"/>
        <v>0.23206158613343661</v>
      </c>
      <c r="J29" s="320">
        <f t="shared" si="3"/>
        <v>0.2132957382936341</v>
      </c>
      <c r="K29" s="320">
        <f t="shared" si="3"/>
        <v>0.24107819236119721</v>
      </c>
      <c r="L29" s="320">
        <f t="shared" si="3"/>
        <v>0.21421337156536494</v>
      </c>
      <c r="M29" s="321">
        <f>M17/M19</f>
        <v>0.24009408687597061</v>
      </c>
    </row>
    <row r="30" spans="2:13" x14ac:dyDescent="0.25">
      <c r="C30" s="844" t="s">
        <v>152</v>
      </c>
      <c r="D30" s="548">
        <f>D18/D19</f>
        <v>0.6557281140304223</v>
      </c>
      <c r="E30" s="549">
        <f t="shared" ref="E30:L30" si="4">E18/E19</f>
        <v>0.66175139739153577</v>
      </c>
      <c r="F30" s="549">
        <f t="shared" si="4"/>
        <v>0.62434397232049144</v>
      </c>
      <c r="G30" s="549">
        <f t="shared" si="4"/>
        <v>0.59240944492520708</v>
      </c>
      <c r="H30" s="549">
        <f t="shared" si="4"/>
        <v>0.55285339660339661</v>
      </c>
      <c r="I30" s="549">
        <f t="shared" si="4"/>
        <v>0.56630676866466545</v>
      </c>
      <c r="J30" s="549">
        <f t="shared" si="4"/>
        <v>0.56840052745279579</v>
      </c>
      <c r="K30" s="549">
        <f t="shared" si="4"/>
        <v>0.51457928735727176</v>
      </c>
      <c r="L30" s="549">
        <f t="shared" si="4"/>
        <v>0.56653557288857903</v>
      </c>
      <c r="M30" s="550">
        <f>M18/M19</f>
        <v>0.50069475347603787</v>
      </c>
    </row>
    <row r="31" spans="2:13" ht="21.75" customHeight="1" thickBot="1" x14ac:dyDescent="0.3">
      <c r="C31" s="427" t="s">
        <v>10</v>
      </c>
      <c r="D31" s="525">
        <f>SUM(D27:D30)</f>
        <v>1</v>
      </c>
      <c r="E31" s="526">
        <f t="shared" ref="E31:L31" si="5">SUM(E27:E30)</f>
        <v>1</v>
      </c>
      <c r="F31" s="526">
        <f t="shared" si="5"/>
        <v>1</v>
      </c>
      <c r="G31" s="526">
        <f t="shared" si="5"/>
        <v>1</v>
      </c>
      <c r="H31" s="526">
        <f t="shared" si="5"/>
        <v>1</v>
      </c>
      <c r="I31" s="526">
        <f t="shared" si="5"/>
        <v>1</v>
      </c>
      <c r="J31" s="526">
        <f t="shared" si="5"/>
        <v>1</v>
      </c>
      <c r="K31" s="526">
        <f t="shared" si="5"/>
        <v>1</v>
      </c>
      <c r="L31" s="526">
        <f t="shared" si="5"/>
        <v>1</v>
      </c>
      <c r="M31" s="527">
        <f>SUM(M27:M30)</f>
        <v>1</v>
      </c>
    </row>
    <row r="32" spans="2:13" x14ac:dyDescent="0.25">
      <c r="C32" s="142" t="s">
        <v>153</v>
      </c>
    </row>
    <row r="35" spans="3:13" ht="21.75" customHeight="1" x14ac:dyDescent="0.25">
      <c r="C35" s="958" t="s">
        <v>155</v>
      </c>
      <c r="D35" s="958"/>
      <c r="E35" s="958"/>
      <c r="F35" s="958"/>
      <c r="G35" s="958"/>
      <c r="H35" s="958"/>
      <c r="I35" s="958"/>
      <c r="J35" s="958"/>
      <c r="K35" s="958"/>
      <c r="L35" s="958"/>
      <c r="M35" s="958"/>
    </row>
    <row r="36" spans="3:13" ht="6" customHeight="1" thickBot="1" x14ac:dyDescent="0.3">
      <c r="C36" s="148"/>
      <c r="D36" s="148"/>
      <c r="E36" s="148"/>
      <c r="F36" s="148"/>
      <c r="G36" s="148"/>
      <c r="H36" s="148"/>
      <c r="I36" s="148"/>
      <c r="J36" s="148"/>
      <c r="K36" s="148"/>
      <c r="L36" s="148"/>
      <c r="M36" s="148"/>
    </row>
    <row r="37" spans="3:13" ht="39.75" thickBot="1" x14ac:dyDescent="0.3">
      <c r="C37" s="846" t="s">
        <v>148</v>
      </c>
      <c r="D37" s="455" t="s">
        <v>72</v>
      </c>
      <c r="E37" s="456" t="s">
        <v>73</v>
      </c>
      <c r="F37" s="456" t="s">
        <v>74</v>
      </c>
      <c r="G37" s="456" t="s">
        <v>75</v>
      </c>
      <c r="H37" s="456" t="s">
        <v>67</v>
      </c>
      <c r="I37" s="456" t="s">
        <v>76</v>
      </c>
      <c r="J37" s="456" t="s">
        <v>77</v>
      </c>
      <c r="K37" s="456" t="s">
        <v>269</v>
      </c>
      <c r="L37" s="457" t="s">
        <v>385</v>
      </c>
      <c r="M37" s="148"/>
    </row>
    <row r="38" spans="3:13" x14ac:dyDescent="0.25">
      <c r="C38" s="843" t="s">
        <v>149</v>
      </c>
      <c r="D38" s="322">
        <f>(E15-D15)/D15</f>
        <v>0.151580770896492</v>
      </c>
      <c r="E38" s="323">
        <f t="shared" ref="E38:J38" si="6">(F15-E15)/E15</f>
        <v>0.53704400150432496</v>
      </c>
      <c r="F38" s="323">
        <f t="shared" si="6"/>
        <v>0.27036946415463664</v>
      </c>
      <c r="G38" s="323">
        <f t="shared" si="6"/>
        <v>-6.5292758089368255E-2</v>
      </c>
      <c r="H38" s="323">
        <f t="shared" si="6"/>
        <v>8.2629301463012575E-2</v>
      </c>
      <c r="I38" s="323">
        <f t="shared" si="6"/>
        <v>0.61553102398172821</v>
      </c>
      <c r="J38" s="323">
        <f t="shared" si="6"/>
        <v>-4.4769085768143263E-3</v>
      </c>
      <c r="K38" s="323">
        <f>(L15-K15)/K15</f>
        <v>0.18899408284023669</v>
      </c>
      <c r="L38" s="324">
        <f>(M15-L15)/L15</f>
        <v>0.36657708768786701</v>
      </c>
      <c r="M38" s="148"/>
    </row>
    <row r="39" spans="3:13" x14ac:dyDescent="0.25">
      <c r="C39" s="844" t="s">
        <v>150</v>
      </c>
      <c r="D39" s="850">
        <f t="shared" ref="D39:J42" si="7">(E16-D16)/D16</f>
        <v>-0.28954081632653061</v>
      </c>
      <c r="E39" s="851">
        <f t="shared" ref="E39:J39" si="8">(F30-E30)/E30</f>
        <v>-5.6527912473619803E-2</v>
      </c>
      <c r="F39" s="851">
        <f t="shared" si="8"/>
        <v>-5.114893201674342E-2</v>
      </c>
      <c r="G39" s="851">
        <f t="shared" si="8"/>
        <v>-6.6771468045727242E-2</v>
      </c>
      <c r="H39" s="851">
        <f t="shared" si="8"/>
        <v>2.4334429604526711E-2</v>
      </c>
      <c r="I39" s="851">
        <f t="shared" si="8"/>
        <v>3.6972166041161067E-3</v>
      </c>
      <c r="J39" s="851">
        <f t="shared" si="8"/>
        <v>-9.468893411608198E-2</v>
      </c>
      <c r="K39" s="851">
        <f>(L30-K30)/K30</f>
        <v>0.10096847426203162</v>
      </c>
      <c r="L39" s="852">
        <f>(M30-L30)/L30</f>
        <v>-0.11621656708481769</v>
      </c>
      <c r="M39" s="148"/>
    </row>
    <row r="40" spans="3:13" x14ac:dyDescent="0.25">
      <c r="C40" s="845" t="s">
        <v>151</v>
      </c>
      <c r="D40" s="325">
        <f t="shared" si="7"/>
        <v>-7.1597633136094671E-2</v>
      </c>
      <c r="E40" s="326">
        <f t="shared" si="7"/>
        <v>0.4502868068833652</v>
      </c>
      <c r="F40" s="326">
        <f t="shared" si="7"/>
        <v>0.3983739837398374</v>
      </c>
      <c r="G40" s="326">
        <f t="shared" si="7"/>
        <v>0.17991829038340668</v>
      </c>
      <c r="H40" s="326">
        <f t="shared" si="7"/>
        <v>0.27660141163936608</v>
      </c>
      <c r="I40" s="326">
        <f t="shared" si="7"/>
        <v>0.58616732735238886</v>
      </c>
      <c r="J40" s="326">
        <f t="shared" si="7"/>
        <v>0.15113449523183164</v>
      </c>
      <c r="K40" s="326">
        <f t="shared" ref="K40:L42" si="9">(L17-K17)/K17</f>
        <v>-6.9530937553562253E-2</v>
      </c>
      <c r="L40" s="327">
        <f t="shared" si="9"/>
        <v>0.62329608252486801</v>
      </c>
      <c r="M40" s="148"/>
    </row>
    <row r="41" spans="3:13" x14ac:dyDescent="0.25">
      <c r="C41" s="844" t="s">
        <v>152</v>
      </c>
      <c r="D41" s="850">
        <f t="shared" si="7"/>
        <v>8.2731770622110467E-3</v>
      </c>
      <c r="E41" s="851">
        <f t="shared" si="7"/>
        <v>0.29193146166840961</v>
      </c>
      <c r="F41" s="851">
        <f t="shared" si="7"/>
        <v>0.19352428393524285</v>
      </c>
      <c r="G41" s="851">
        <f t="shared" si="7"/>
        <v>-7.6116444073455761E-2</v>
      </c>
      <c r="H41" s="851">
        <f t="shared" si="7"/>
        <v>0.32096674007566772</v>
      </c>
      <c r="I41" s="851">
        <f t="shared" si="7"/>
        <v>0.73209934595819259</v>
      </c>
      <c r="J41" s="851">
        <f t="shared" si="7"/>
        <v>-7.7963424566252867E-2</v>
      </c>
      <c r="K41" s="851">
        <f t="shared" si="9"/>
        <v>0.15289079229122055</v>
      </c>
      <c r="L41" s="852">
        <f t="shared" si="9"/>
        <v>0.2799962852897474</v>
      </c>
      <c r="M41" s="148"/>
    </row>
    <row r="42" spans="3:13" ht="21.75" customHeight="1" thickBot="1" x14ac:dyDescent="0.3">
      <c r="C42" s="427" t="s">
        <v>145</v>
      </c>
      <c r="D42" s="847">
        <f t="shared" si="7"/>
        <v>-9.0415913200723324E-4</v>
      </c>
      <c r="E42" s="848">
        <f t="shared" si="7"/>
        <v>0.36933723715730638</v>
      </c>
      <c r="F42" s="848">
        <f t="shared" si="7"/>
        <v>0.25786261322551801</v>
      </c>
      <c r="G42" s="848">
        <f t="shared" si="7"/>
        <v>-1.0013598714303375E-2</v>
      </c>
      <c r="H42" s="848">
        <f t="shared" si="7"/>
        <v>0.28958541458541459</v>
      </c>
      <c r="I42" s="848">
        <f t="shared" si="7"/>
        <v>0.72571898905780963</v>
      </c>
      <c r="J42" s="848">
        <f t="shared" si="7"/>
        <v>1.8474875852200992E-2</v>
      </c>
      <c r="K42" s="848">
        <f t="shared" si="9"/>
        <v>4.7160585650730689E-2</v>
      </c>
      <c r="L42" s="849">
        <f t="shared" si="9"/>
        <v>0.44831441461586014</v>
      </c>
      <c r="M42" s="148"/>
    </row>
    <row r="43" spans="3:13" x14ac:dyDescent="0.25">
      <c r="C43" s="142" t="s">
        <v>153</v>
      </c>
      <c r="D43" s="148"/>
      <c r="E43" s="148"/>
      <c r="F43" s="148"/>
      <c r="G43" s="148"/>
      <c r="H43" s="148"/>
      <c r="I43" s="148"/>
      <c r="J43" s="148"/>
      <c r="K43" s="148"/>
      <c r="L43" s="148"/>
      <c r="M43" s="148"/>
    </row>
    <row r="46" spans="3:13" ht="25.5" customHeight="1" x14ac:dyDescent="0.25">
      <c r="C46" s="958" t="s">
        <v>156</v>
      </c>
      <c r="D46" s="958"/>
      <c r="E46" s="958"/>
      <c r="F46" s="958"/>
      <c r="G46" s="958"/>
      <c r="H46" s="958"/>
      <c r="I46" s="958"/>
      <c r="J46" s="958"/>
      <c r="K46" s="958"/>
      <c r="L46" s="958"/>
      <c r="M46" s="958"/>
    </row>
    <row r="47" spans="3:13" ht="16.5" customHeight="1" x14ac:dyDescent="0.25"/>
    <row r="62" spans="3:13" ht="18.75" customHeight="1" x14ac:dyDescent="0.25">
      <c r="C62" s="958" t="s">
        <v>157</v>
      </c>
      <c r="D62" s="958"/>
      <c r="E62" s="958"/>
      <c r="F62" s="958"/>
      <c r="G62" s="958"/>
      <c r="H62" s="958"/>
      <c r="I62" s="958"/>
      <c r="J62" s="958"/>
      <c r="K62" s="958"/>
      <c r="L62" s="958"/>
      <c r="M62" s="958"/>
    </row>
    <row r="63" spans="3:13" ht="9" customHeight="1" x14ac:dyDescent="0.25"/>
    <row r="73" spans="3:15" x14ac:dyDescent="0.25">
      <c r="O73" s="170"/>
    </row>
    <row r="78" spans="3:15" x14ac:dyDescent="0.25">
      <c r="D78" s="143"/>
      <c r="E78" s="6"/>
      <c r="F78" s="6"/>
      <c r="G78" s="6"/>
      <c r="H78" s="6"/>
      <c r="I78" s="6"/>
      <c r="J78" s="6"/>
      <c r="K78" s="6"/>
      <c r="L78" s="300"/>
      <c r="M78" s="300"/>
    </row>
    <row r="80" spans="3:15" ht="21.75" customHeight="1" x14ac:dyDescent="0.25">
      <c r="C80" s="958" t="s">
        <v>478</v>
      </c>
      <c r="D80" s="958"/>
      <c r="E80" s="958"/>
      <c r="F80" s="958"/>
      <c r="G80" s="958"/>
      <c r="H80" s="958"/>
      <c r="I80" s="958"/>
      <c r="J80" s="958"/>
      <c r="K80" s="958"/>
      <c r="L80" s="958"/>
      <c r="M80" s="686"/>
    </row>
    <row r="81" spans="3:24" ht="4.5" customHeight="1" thickBot="1" x14ac:dyDescent="0.3"/>
    <row r="82" spans="3:24" ht="22.5" customHeight="1" thickBot="1" x14ac:dyDescent="0.3">
      <c r="C82" s="144" t="s">
        <v>460</v>
      </c>
      <c r="D82" s="1179" t="s">
        <v>158</v>
      </c>
      <c r="E82" s="1180"/>
      <c r="F82" s="1180"/>
      <c r="G82" s="1180"/>
      <c r="H82" s="1180"/>
      <c r="I82" s="1180"/>
      <c r="J82" s="1180"/>
      <c r="K82" s="1180"/>
      <c r="L82" s="1180"/>
      <c r="M82" s="1181"/>
    </row>
    <row r="83" spans="3:24" ht="29.25" customHeight="1" thickBot="1" x14ac:dyDescent="0.3">
      <c r="C83" s="317" t="s">
        <v>461</v>
      </c>
      <c r="D83" s="1176" t="s">
        <v>481</v>
      </c>
      <c r="E83" s="1177"/>
      <c r="F83" s="1177"/>
      <c r="G83" s="1177"/>
      <c r="H83" s="1177"/>
      <c r="I83" s="1177"/>
      <c r="J83" s="1177"/>
      <c r="K83" s="1177"/>
      <c r="L83" s="1177"/>
      <c r="M83" s="1178"/>
    </row>
    <row r="84" spans="3:24" ht="29.25" customHeight="1" thickBot="1" x14ac:dyDescent="0.3">
      <c r="C84" s="853" t="s">
        <v>463</v>
      </c>
      <c r="D84" s="1182" t="s">
        <v>462</v>
      </c>
      <c r="E84" s="1183"/>
      <c r="F84" s="1183"/>
      <c r="G84" s="1183"/>
      <c r="H84" s="1183"/>
      <c r="I84" s="1183"/>
      <c r="J84" s="1183"/>
      <c r="K84" s="1183"/>
      <c r="L84" s="1183"/>
      <c r="M84" s="1184"/>
    </row>
    <row r="85" spans="3:24" ht="29.25" customHeight="1" thickBot="1" x14ac:dyDescent="0.3">
      <c r="C85" s="317" t="s">
        <v>465</v>
      </c>
      <c r="D85" s="1185" t="s">
        <v>464</v>
      </c>
      <c r="E85" s="1186"/>
      <c r="F85" s="1186"/>
      <c r="G85" s="1186"/>
      <c r="H85" s="1186"/>
      <c r="I85" s="1186"/>
      <c r="J85" s="1186"/>
      <c r="K85" s="1186"/>
      <c r="L85" s="1186"/>
      <c r="M85" s="1187"/>
    </row>
    <row r="86" spans="3:24" ht="29.25" customHeight="1" thickBot="1" x14ac:dyDescent="0.3">
      <c r="C86" s="853" t="s">
        <v>467</v>
      </c>
      <c r="D86" s="1182" t="s">
        <v>466</v>
      </c>
      <c r="E86" s="1183"/>
      <c r="F86" s="1183"/>
      <c r="G86" s="1183"/>
      <c r="H86" s="1183"/>
      <c r="I86" s="1183"/>
      <c r="J86" s="1183"/>
      <c r="K86" s="1183"/>
      <c r="L86" s="1183"/>
      <c r="M86" s="1184"/>
      <c r="N86" s="56"/>
      <c r="O86" s="418"/>
      <c r="P86" s="1191"/>
      <c r="Q86" s="1191"/>
      <c r="R86" s="1191"/>
      <c r="S86" s="1191"/>
      <c r="T86" s="1191"/>
      <c r="U86" s="1191"/>
      <c r="V86" s="1191"/>
      <c r="W86" s="1191"/>
      <c r="X86" s="1191"/>
    </row>
    <row r="87" spans="3:24" ht="29.25" customHeight="1" thickBot="1" x14ac:dyDescent="0.3">
      <c r="C87" s="316" t="s">
        <v>469</v>
      </c>
      <c r="D87" s="1192" t="s">
        <v>468</v>
      </c>
      <c r="E87" s="1193"/>
      <c r="F87" s="1193"/>
      <c r="G87" s="1193"/>
      <c r="H87" s="1193"/>
      <c r="I87" s="1193"/>
      <c r="J87" s="1193"/>
      <c r="K87" s="1193"/>
      <c r="L87" s="1193"/>
      <c r="M87" s="1194"/>
    </row>
    <row r="88" spans="3:24" ht="39.75" customHeight="1" thickBot="1" x14ac:dyDescent="0.3">
      <c r="C88" s="853" t="s">
        <v>470</v>
      </c>
      <c r="D88" s="1195" t="s">
        <v>471</v>
      </c>
      <c r="E88" s="1196"/>
      <c r="F88" s="1196"/>
      <c r="G88" s="1196"/>
      <c r="H88" s="1196"/>
      <c r="I88" s="1196"/>
      <c r="J88" s="1196"/>
      <c r="K88" s="1196"/>
      <c r="L88" s="1196"/>
      <c r="M88" s="1197"/>
    </row>
    <row r="89" spans="3:24" ht="40.5" customHeight="1" thickBot="1" x14ac:dyDescent="0.3">
      <c r="C89" s="317" t="s">
        <v>472</v>
      </c>
      <c r="D89" s="1198" t="s">
        <v>473</v>
      </c>
      <c r="E89" s="1199"/>
      <c r="F89" s="1199"/>
      <c r="G89" s="1199"/>
      <c r="H89" s="1199"/>
      <c r="I89" s="1199"/>
      <c r="J89" s="1199"/>
      <c r="K89" s="1199"/>
      <c r="L89" s="1199"/>
      <c r="M89" s="1200"/>
    </row>
    <row r="90" spans="3:24" ht="29.25" customHeight="1" thickBot="1" x14ac:dyDescent="0.3">
      <c r="C90" s="853" t="s">
        <v>474</v>
      </c>
      <c r="D90" s="1173" t="s">
        <v>291</v>
      </c>
      <c r="E90" s="1174"/>
      <c r="F90" s="1174"/>
      <c r="G90" s="1174"/>
      <c r="H90" s="1174"/>
      <c r="I90" s="1174"/>
      <c r="J90" s="1174"/>
      <c r="K90" s="1174"/>
      <c r="L90" s="1174"/>
      <c r="M90" s="1175"/>
    </row>
    <row r="91" spans="3:24" ht="29.25" customHeight="1" thickBot="1" x14ac:dyDescent="0.3">
      <c r="C91" s="317" t="s">
        <v>477</v>
      </c>
      <c r="D91" s="1188" t="s">
        <v>476</v>
      </c>
      <c r="E91" s="1189"/>
      <c r="F91" s="1189"/>
      <c r="G91" s="1189"/>
      <c r="H91" s="1189"/>
      <c r="I91" s="1189"/>
      <c r="J91" s="1189"/>
      <c r="K91" s="1189"/>
      <c r="L91" s="1189"/>
      <c r="M91" s="1190"/>
    </row>
    <row r="92" spans="3:24" ht="29.25" customHeight="1" thickBot="1" x14ac:dyDescent="0.3">
      <c r="C92" s="853" t="s">
        <v>475</v>
      </c>
      <c r="D92" s="1195" t="s">
        <v>482</v>
      </c>
      <c r="E92" s="1196"/>
      <c r="F92" s="1196"/>
      <c r="G92" s="1196"/>
      <c r="H92" s="1196"/>
      <c r="I92" s="1196"/>
      <c r="J92" s="1196"/>
      <c r="K92" s="1196"/>
      <c r="L92" s="1196"/>
      <c r="M92" s="1197"/>
    </row>
    <row r="93" spans="3:24" x14ac:dyDescent="0.25">
      <c r="C93" s="142" t="s">
        <v>153</v>
      </c>
    </row>
    <row r="95" spans="3:24" x14ac:dyDescent="0.25">
      <c r="E95" s="175"/>
      <c r="F95" s="885" t="s">
        <v>40</v>
      </c>
    </row>
    <row r="96" spans="3:24" x14ac:dyDescent="0.25">
      <c r="E96" s="175"/>
      <c r="F96" s="885" t="s">
        <v>42</v>
      </c>
    </row>
    <row r="97" spans="5:6" x14ac:dyDescent="0.25">
      <c r="E97" s="175"/>
      <c r="F97" s="887" t="s">
        <v>103</v>
      </c>
    </row>
  </sheetData>
  <sheetProtection password="EE7B" sheet="1" objects="1" scenarios="1"/>
  <mergeCells count="25">
    <mergeCell ref="D91:M91"/>
    <mergeCell ref="P86:X86"/>
    <mergeCell ref="D86:M86"/>
    <mergeCell ref="D87:M87"/>
    <mergeCell ref="D92:M92"/>
    <mergeCell ref="D88:M88"/>
    <mergeCell ref="D89:M89"/>
    <mergeCell ref="C35:M35"/>
    <mergeCell ref="C62:M62"/>
    <mergeCell ref="D90:M90"/>
    <mergeCell ref="C80:L80"/>
    <mergeCell ref="D83:M83"/>
    <mergeCell ref="D82:M82"/>
    <mergeCell ref="D84:M84"/>
    <mergeCell ref="C46:M46"/>
    <mergeCell ref="D85:M85"/>
    <mergeCell ref="C25:C26"/>
    <mergeCell ref="C7:K7"/>
    <mergeCell ref="C4:L4"/>
    <mergeCell ref="C5:L5"/>
    <mergeCell ref="C6:L6"/>
    <mergeCell ref="C8:L9"/>
    <mergeCell ref="C13:C14"/>
    <mergeCell ref="C11:M11"/>
    <mergeCell ref="C23:M23"/>
  </mergeCells>
  <hyperlinks>
    <hyperlink ref="B15" location="'INÍCIO '!A1" display="INÍCIO"/>
    <hyperlink ref="B16" location="PROJETOS!A1" display="AVANÇAR &gt;&gt;"/>
    <hyperlink ref="B17" location="'HABILITAÇÃO '!A1" display="&lt;&lt; VOLTAR"/>
    <hyperlink ref="F95" location="'INÍCIO '!A1" display="INÍCIO"/>
    <hyperlink ref="F96" location="PROJETOS!A1" display="AVANÇAR &gt;&gt;"/>
    <hyperlink ref="F97" location="'HABILITAÇÃO '!A1" display="&lt;&lt; VOLTAR"/>
  </hyperlinks>
  <printOptions horizontalCentered="1"/>
  <pageMargins left="0.51181102362204722" right="0.51181102362204722" top="0.78740157480314965" bottom="0.78740157480314965" header="0.31496062992125984" footer="0.31496062992125984"/>
  <pageSetup paperSize="9" scale="81" orientation="portrait" r:id="rId1"/>
  <rowBreaks count="1" manualBreakCount="1">
    <brk id="59" min="2" max="1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211"/>
  <sheetViews>
    <sheetView showGridLines="0" showRowColHeaders="0" tabSelected="1" zoomScaleNormal="100" workbookViewId="0"/>
  </sheetViews>
  <sheetFormatPr baseColWidth="10" defaultRowHeight="15" x14ac:dyDescent="0.25"/>
  <cols>
    <col min="1" max="1" width="28.5703125" customWidth="1"/>
    <col min="2" max="2" width="4.5703125" customWidth="1"/>
    <col min="3" max="3" width="12" customWidth="1"/>
    <col min="4" max="12" width="9.140625" customWidth="1"/>
    <col min="13" max="13" width="6.28515625" customWidth="1"/>
    <col min="14" max="256" width="9.140625" customWidth="1"/>
  </cols>
  <sheetData>
    <row r="4" spans="3:11" ht="15.75" thickBot="1" x14ac:dyDescent="0.3"/>
    <row r="5" spans="3:11" x14ac:dyDescent="0.25">
      <c r="C5" s="790"/>
      <c r="D5" s="791"/>
      <c r="E5" s="791"/>
      <c r="F5" s="791"/>
      <c r="G5" s="791"/>
      <c r="H5" s="791"/>
      <c r="I5" s="791"/>
      <c r="J5" s="791"/>
      <c r="K5" s="792"/>
    </row>
    <row r="6" spans="3:11" ht="15.75" x14ac:dyDescent="0.25">
      <c r="C6" s="1097" t="s">
        <v>38</v>
      </c>
      <c r="D6" s="1098"/>
      <c r="E6" s="1098"/>
      <c r="F6" s="1098"/>
      <c r="G6" s="1098"/>
      <c r="H6" s="1098"/>
      <c r="I6" s="1098"/>
      <c r="J6" s="1098"/>
      <c r="K6" s="1099"/>
    </row>
    <row r="7" spans="3:11" ht="15.75" x14ac:dyDescent="0.25">
      <c r="C7" s="1097" t="s">
        <v>39</v>
      </c>
      <c r="D7" s="1098"/>
      <c r="E7" s="1098"/>
      <c r="F7" s="1098"/>
      <c r="G7" s="1098"/>
      <c r="H7" s="1098"/>
      <c r="I7" s="1098"/>
      <c r="J7" s="1098"/>
      <c r="K7" s="1099"/>
    </row>
    <row r="8" spans="3:11" ht="15.75" x14ac:dyDescent="0.25">
      <c r="C8" s="1097" t="s">
        <v>41</v>
      </c>
      <c r="D8" s="1098"/>
      <c r="E8" s="1098"/>
      <c r="F8" s="1098"/>
      <c r="G8" s="1098"/>
      <c r="H8" s="1098"/>
      <c r="I8" s="1098"/>
      <c r="J8" s="1098"/>
      <c r="K8" s="1099"/>
    </row>
    <row r="9" spans="3:11" x14ac:dyDescent="0.25">
      <c r="C9" s="1115"/>
      <c r="D9" s="1116"/>
      <c r="E9" s="1116"/>
      <c r="F9" s="1116"/>
      <c r="G9" s="1116"/>
      <c r="H9" s="1116"/>
      <c r="I9" s="1116"/>
      <c r="J9" s="1116"/>
      <c r="K9" s="1201"/>
    </row>
    <row r="10" spans="3:11" x14ac:dyDescent="0.25">
      <c r="C10" s="1202" t="s">
        <v>257</v>
      </c>
      <c r="D10" s="1203"/>
      <c r="E10" s="1203"/>
      <c r="F10" s="1203"/>
      <c r="G10" s="1203"/>
      <c r="H10" s="1203"/>
      <c r="I10" s="1203"/>
      <c r="J10" s="1203"/>
      <c r="K10" s="1204"/>
    </row>
    <row r="11" spans="3:11" ht="15.75" thickBot="1" x14ac:dyDescent="0.3">
      <c r="C11" s="1205"/>
      <c r="D11" s="1206"/>
      <c r="E11" s="1206"/>
      <c r="F11" s="1206"/>
      <c r="G11" s="1206"/>
      <c r="H11" s="1206"/>
      <c r="I11" s="1206"/>
      <c r="J11" s="1206"/>
      <c r="K11" s="1207"/>
    </row>
    <row r="26" spans="1:2" x14ac:dyDescent="0.25">
      <c r="A26" s="968" t="s">
        <v>40</v>
      </c>
      <c r="B26" s="968"/>
    </row>
    <row r="27" spans="1:2" x14ac:dyDescent="0.25">
      <c r="A27" s="1208" t="s">
        <v>146</v>
      </c>
      <c r="B27" s="1208"/>
    </row>
    <row r="28" spans="1:2" x14ac:dyDescent="0.25">
      <c r="A28" s="1208" t="s">
        <v>82</v>
      </c>
      <c r="B28" s="1208"/>
    </row>
    <row r="29" spans="1:2" x14ac:dyDescent="0.25">
      <c r="A29" s="415"/>
      <c r="B29" s="415"/>
    </row>
    <row r="30" spans="1:2" x14ac:dyDescent="0.25">
      <c r="A30" s="415"/>
      <c r="B30" s="415"/>
    </row>
    <row r="31" spans="1:2" x14ac:dyDescent="0.25">
      <c r="A31" s="415"/>
      <c r="B31" s="415"/>
    </row>
    <row r="32" spans="1:2" x14ac:dyDescent="0.25">
      <c r="A32" s="415"/>
      <c r="B32" s="415"/>
    </row>
    <row r="33" spans="1:2" x14ac:dyDescent="0.25">
      <c r="A33" s="415"/>
      <c r="B33" s="415"/>
    </row>
    <row r="34" spans="1:2" x14ac:dyDescent="0.25">
      <c r="A34" s="415"/>
      <c r="B34" s="415"/>
    </row>
    <row r="35" spans="1:2" x14ac:dyDescent="0.25">
      <c r="A35" s="415"/>
      <c r="B35" s="415"/>
    </row>
    <row r="36" spans="1:2" x14ac:dyDescent="0.25">
      <c r="A36" s="415"/>
      <c r="B36" s="415"/>
    </row>
    <row r="37" spans="1:2" x14ac:dyDescent="0.25">
      <c r="A37" s="415"/>
      <c r="B37" s="415"/>
    </row>
    <row r="38" spans="1:2" x14ac:dyDescent="0.25">
      <c r="A38" s="415"/>
      <c r="B38" s="415"/>
    </row>
    <row r="39" spans="1:2" x14ac:dyDescent="0.25">
      <c r="A39" s="415"/>
      <c r="B39" s="415"/>
    </row>
    <row r="40" spans="1:2" x14ac:dyDescent="0.25">
      <c r="A40" s="415"/>
      <c r="B40" s="415"/>
    </row>
    <row r="162" spans="6:7" x14ac:dyDescent="0.25">
      <c r="F162" s="968"/>
      <c r="G162" s="968"/>
    </row>
    <row r="163" spans="6:7" x14ac:dyDescent="0.25">
      <c r="F163" s="1208"/>
      <c r="G163" s="1208"/>
    </row>
    <row r="164" spans="6:7" x14ac:dyDescent="0.25">
      <c r="F164" s="1208"/>
      <c r="G164" s="1208"/>
    </row>
    <row r="209" spans="6:7" x14ac:dyDescent="0.25">
      <c r="F209" s="968" t="s">
        <v>40</v>
      </c>
      <c r="G209" s="968"/>
    </row>
    <row r="210" spans="6:7" x14ac:dyDescent="0.25">
      <c r="F210" s="1208" t="s">
        <v>146</v>
      </c>
      <c r="G210" s="1208"/>
    </row>
    <row r="211" spans="6:7" x14ac:dyDescent="0.25">
      <c r="F211" s="1208" t="s">
        <v>82</v>
      </c>
      <c r="G211" s="1208"/>
    </row>
  </sheetData>
  <sheetProtection password="EE7B" sheet="1" objects="1" scenarios="1"/>
  <mergeCells count="14">
    <mergeCell ref="F210:G210"/>
    <mergeCell ref="F211:G211"/>
    <mergeCell ref="A27:B27"/>
    <mergeCell ref="A28:B28"/>
    <mergeCell ref="F162:G162"/>
    <mergeCell ref="F163:G163"/>
    <mergeCell ref="F164:G164"/>
    <mergeCell ref="F209:G209"/>
    <mergeCell ref="C6:K6"/>
    <mergeCell ref="C7:K7"/>
    <mergeCell ref="C8:K8"/>
    <mergeCell ref="C9:K9"/>
    <mergeCell ref="C10:K11"/>
    <mergeCell ref="A26:B26"/>
  </mergeCells>
  <hyperlinks>
    <hyperlink ref="A26" location="INÍCIO!A1" display="INÍCIO"/>
    <hyperlink ref="A28" location="'HORÁRIO DOS ACIDENTES'!A1" display="&lt;&lt;  VOLTAR"/>
    <hyperlink ref="A27" location="MULTAS!A1" display="AVAÇAR &gt;&gt;"/>
    <hyperlink ref="A27:B27" location="ENCERRAMENTO!A1" display="AVAÇAR &gt;&gt;"/>
    <hyperlink ref="A28:B28" location="MULTAS!A1" display="&lt;&lt;  VOLTAR"/>
    <hyperlink ref="A26:B26" location="'INÍCIO '!A1" display="INÍCIO"/>
    <hyperlink ref="F209" location="INÍCIO!A1" display="INÍCIO"/>
    <hyperlink ref="F211" location="'HORÁRIO DOS ACIDENTES'!A1" display="&lt;&lt;  VOLTAR"/>
    <hyperlink ref="F210" location="MULTAS!A1" display="AVAÇAR &gt;&gt;"/>
    <hyperlink ref="F210:G210" location="ENCERRAMENTO!A1" display="AVAÇAR &gt;&gt;"/>
    <hyperlink ref="F211:G211" location="MULTAS!A1" display="&lt;&lt;  VOLTAR"/>
    <hyperlink ref="F209:G209" location="'INÍCIO '!A1" display="INÍCIO"/>
  </hyperlinks>
  <printOptions horizontalCentered="1"/>
  <pageMargins left="0.51181102362204722" right="0.51181102362204722" top="0.78740157480314965" bottom="0.78740157480314965" header="0.31496062992125984" footer="0.31496062992125984"/>
  <pageSetup paperSize="9" scale="85" orientation="portrait" r:id="rId1"/>
  <rowBreaks count="3" manualBreakCount="3">
    <brk id="108" min="1" max="12" man="1"/>
    <brk id="155" min="1" max="12" man="1"/>
    <brk id="205" min="1" max="18" man="1"/>
  </rowBreaks>
  <colBreaks count="1" manualBreakCount="1">
    <brk id="13" min="2" max="20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C1:K29"/>
  <sheetViews>
    <sheetView showGridLines="0" showRowColHeaders="0" topLeftCell="A5" zoomScaleNormal="100" workbookViewId="0">
      <selection activeCell="F9" sqref="F9:H9"/>
    </sheetView>
  </sheetViews>
  <sheetFormatPr baseColWidth="10" defaultColWidth="9.140625" defaultRowHeight="15" x14ac:dyDescent="0.25"/>
  <cols>
    <col min="1" max="1" width="11.28515625" style="900" customWidth="1"/>
    <col min="2" max="2" width="19" style="900" customWidth="1"/>
    <col min="3" max="3" width="4.5703125" style="900" customWidth="1"/>
    <col min="4" max="4" width="6" style="900" customWidth="1"/>
    <col min="5" max="5" width="6.140625" style="900" customWidth="1"/>
    <col min="6" max="6" width="7.42578125" style="900" customWidth="1"/>
    <col min="7" max="7" width="9.140625" style="900" customWidth="1"/>
    <col min="8" max="8" width="9.140625" style="900"/>
    <col min="9" max="10" width="9.140625" style="900" customWidth="1"/>
    <col min="11" max="11" width="15.28515625" style="900" customWidth="1"/>
    <col min="12" max="17" width="9.140625" style="900"/>
    <col min="18" max="18" width="34.140625" style="900" customWidth="1"/>
    <col min="19" max="16384" width="9.140625" style="900"/>
  </cols>
  <sheetData>
    <row r="1" spans="3:11" ht="39.75" customHeight="1" x14ac:dyDescent="0.25"/>
    <row r="2" spans="3:11" ht="39" customHeight="1" x14ac:dyDescent="0.25">
      <c r="C2" s="901"/>
      <c r="D2" s="901"/>
      <c r="E2" s="901"/>
      <c r="F2" s="933" t="s">
        <v>487</v>
      </c>
      <c r="G2" s="933"/>
      <c r="H2" s="933"/>
      <c r="I2" s="933"/>
      <c r="J2" s="933"/>
      <c r="K2" s="933"/>
    </row>
    <row r="3" spans="3:11" ht="15.75" x14ac:dyDescent="0.25">
      <c r="D3" s="902"/>
      <c r="E3" s="902"/>
      <c r="F3" s="934" t="s">
        <v>11</v>
      </c>
      <c r="G3" s="932"/>
      <c r="H3" s="932"/>
      <c r="I3" s="932"/>
      <c r="J3" s="932"/>
      <c r="K3" s="932"/>
    </row>
    <row r="4" spans="3:11" ht="15.75" x14ac:dyDescent="0.25">
      <c r="D4" s="902"/>
      <c r="E4" s="902"/>
      <c r="F4" s="932" t="s">
        <v>39</v>
      </c>
      <c r="G4" s="932"/>
      <c r="H4" s="932"/>
      <c r="I4" s="932"/>
      <c r="J4" s="932"/>
      <c r="K4" s="932"/>
    </row>
    <row r="5" spans="3:11" ht="15.75" x14ac:dyDescent="0.25">
      <c r="D5" s="902"/>
      <c r="E5" s="902"/>
      <c r="F5" s="932" t="s">
        <v>491</v>
      </c>
      <c r="G5" s="932"/>
      <c r="H5" s="932"/>
      <c r="I5" s="932"/>
      <c r="J5" s="932"/>
      <c r="K5" s="932"/>
    </row>
    <row r="6" spans="3:11" ht="14.25" customHeight="1" x14ac:dyDescent="0.25">
      <c r="C6" s="903"/>
      <c r="D6" s="903"/>
      <c r="E6" s="903"/>
      <c r="F6" s="932" t="s">
        <v>41</v>
      </c>
      <c r="G6" s="932"/>
      <c r="H6" s="932"/>
      <c r="I6" s="932"/>
      <c r="J6" s="932"/>
      <c r="K6" s="932"/>
    </row>
    <row r="7" spans="3:11" ht="26.25" x14ac:dyDescent="0.4">
      <c r="C7" s="904"/>
      <c r="D7" s="904"/>
      <c r="E7" s="904"/>
      <c r="F7" s="935" t="s">
        <v>159</v>
      </c>
      <c r="G7" s="935"/>
      <c r="H7" s="935"/>
      <c r="I7" s="935"/>
      <c r="J7" s="935"/>
      <c r="K7" s="935"/>
    </row>
    <row r="8" spans="3:11" ht="19.5" customHeight="1" x14ac:dyDescent="0.4">
      <c r="C8" s="904"/>
      <c r="D8" s="904"/>
      <c r="E8" s="904"/>
      <c r="F8" s="905"/>
      <c r="G8" s="905"/>
      <c r="H8" s="905"/>
      <c r="I8" s="905"/>
      <c r="J8" s="905"/>
      <c r="K8" s="905"/>
    </row>
    <row r="9" spans="3:11" ht="18" customHeight="1" x14ac:dyDescent="0.25">
      <c r="E9" s="908" t="s">
        <v>160</v>
      </c>
      <c r="F9" s="931" t="s">
        <v>161</v>
      </c>
      <c r="G9" s="931"/>
      <c r="H9" s="931"/>
      <c r="I9" s="897"/>
      <c r="J9" s="897"/>
      <c r="K9" s="897"/>
    </row>
    <row r="10" spans="3:11" ht="18" customHeight="1" x14ac:dyDescent="0.25">
      <c r="E10" s="908" t="s">
        <v>162</v>
      </c>
      <c r="F10" s="931" t="s">
        <v>163</v>
      </c>
      <c r="G10" s="931"/>
      <c r="H10" s="931"/>
      <c r="I10" s="897"/>
      <c r="J10" s="897"/>
      <c r="K10" s="897"/>
    </row>
    <row r="11" spans="3:11" ht="18" customHeight="1" x14ac:dyDescent="0.25">
      <c r="E11" s="908" t="s">
        <v>164</v>
      </c>
      <c r="F11" s="931" t="s">
        <v>259</v>
      </c>
      <c r="G11" s="931"/>
      <c r="H11" s="931"/>
      <c r="I11" s="897"/>
      <c r="J11" s="897"/>
      <c r="K11" s="897"/>
    </row>
    <row r="12" spans="3:11" ht="18" customHeight="1" x14ac:dyDescent="0.25">
      <c r="E12" s="908" t="s">
        <v>166</v>
      </c>
      <c r="F12" s="931" t="s">
        <v>165</v>
      </c>
      <c r="G12" s="931"/>
      <c r="H12" s="931"/>
      <c r="I12" s="931"/>
      <c r="J12" s="931"/>
      <c r="K12" s="931"/>
    </row>
    <row r="13" spans="3:11" ht="18" customHeight="1" x14ac:dyDescent="0.25">
      <c r="E13" s="908" t="s">
        <v>168</v>
      </c>
      <c r="F13" s="931" t="s">
        <v>171</v>
      </c>
      <c r="G13" s="931"/>
      <c r="H13" s="931"/>
      <c r="I13" s="898"/>
      <c r="J13" s="898"/>
      <c r="K13" s="898"/>
    </row>
    <row r="14" spans="3:11" ht="18" customHeight="1" x14ac:dyDescent="0.25">
      <c r="E14" s="908" t="s">
        <v>170</v>
      </c>
      <c r="F14" s="931" t="s">
        <v>144</v>
      </c>
      <c r="G14" s="931"/>
      <c r="H14" s="931"/>
      <c r="I14" s="898"/>
      <c r="J14" s="898"/>
      <c r="K14" s="898"/>
    </row>
    <row r="15" spans="3:11" ht="18" customHeight="1" x14ac:dyDescent="0.25">
      <c r="E15" s="908" t="s">
        <v>172</v>
      </c>
      <c r="F15" s="931" t="s">
        <v>167</v>
      </c>
      <c r="G15" s="931"/>
      <c r="H15" s="931"/>
      <c r="I15" s="931"/>
      <c r="J15" s="931"/>
      <c r="K15" s="931"/>
    </row>
    <row r="16" spans="3:11" ht="18" customHeight="1" x14ac:dyDescent="0.25">
      <c r="E16" s="908" t="s">
        <v>173</v>
      </c>
      <c r="F16" s="931" t="s">
        <v>169</v>
      </c>
      <c r="G16" s="931"/>
      <c r="H16" s="931"/>
      <c r="I16" s="931"/>
      <c r="J16" s="931"/>
      <c r="K16" s="931"/>
    </row>
    <row r="17" spans="5:11" ht="18" customHeight="1" x14ac:dyDescent="0.25">
      <c r="E17" s="908" t="s">
        <v>174</v>
      </c>
      <c r="F17" s="931" t="s">
        <v>383</v>
      </c>
      <c r="G17" s="931"/>
      <c r="H17" s="931"/>
      <c r="I17" s="931"/>
      <c r="J17" s="931"/>
      <c r="K17" s="931"/>
    </row>
    <row r="18" spans="5:11" ht="18" customHeight="1" x14ac:dyDescent="0.25">
      <c r="E18" s="908" t="s">
        <v>175</v>
      </c>
      <c r="F18" s="931" t="s">
        <v>480</v>
      </c>
      <c r="G18" s="931"/>
      <c r="H18" s="931"/>
      <c r="I18" s="931"/>
      <c r="J18" s="931"/>
      <c r="K18" s="931"/>
    </row>
    <row r="19" spans="5:11" ht="18" customHeight="1" x14ac:dyDescent="0.25">
      <c r="E19" s="908" t="s">
        <v>176</v>
      </c>
      <c r="F19" s="931" t="s">
        <v>483</v>
      </c>
      <c r="G19" s="931"/>
      <c r="H19" s="931"/>
      <c r="I19" s="931"/>
      <c r="J19" s="931"/>
      <c r="K19" s="931"/>
    </row>
    <row r="20" spans="5:11" ht="18" customHeight="1" x14ac:dyDescent="0.25">
      <c r="E20" s="908" t="s">
        <v>176</v>
      </c>
      <c r="F20" s="931" t="s">
        <v>484</v>
      </c>
      <c r="G20" s="931"/>
      <c r="H20" s="931"/>
      <c r="I20" s="931"/>
      <c r="J20" s="931"/>
      <c r="K20" s="931"/>
    </row>
    <row r="21" spans="5:11" ht="18" customHeight="1" x14ac:dyDescent="0.25">
      <c r="E21" s="908" t="s">
        <v>177</v>
      </c>
      <c r="F21" s="931" t="s">
        <v>260</v>
      </c>
      <c r="G21" s="931"/>
      <c r="H21" s="931"/>
      <c r="I21" s="931"/>
      <c r="J21" s="899"/>
      <c r="K21" s="899"/>
    </row>
    <row r="22" spans="5:11" ht="18" customHeight="1" x14ac:dyDescent="0.25">
      <c r="E22" s="908" t="s">
        <v>178</v>
      </c>
      <c r="F22" s="931" t="s">
        <v>262</v>
      </c>
      <c r="G22" s="931"/>
      <c r="H22" s="931"/>
      <c r="I22" s="931"/>
      <c r="J22" s="897"/>
      <c r="K22" s="897"/>
    </row>
    <row r="23" spans="5:11" ht="18" customHeight="1" x14ac:dyDescent="0.25">
      <c r="E23" s="908" t="s">
        <v>261</v>
      </c>
      <c r="F23" s="931" t="s">
        <v>384</v>
      </c>
      <c r="G23" s="931"/>
      <c r="H23" s="931"/>
      <c r="I23" s="931"/>
      <c r="J23" s="897"/>
      <c r="K23" s="897"/>
    </row>
    <row r="24" spans="5:11" ht="18" customHeight="1" x14ac:dyDescent="0.25">
      <c r="E24" s="908" t="s">
        <v>263</v>
      </c>
      <c r="F24" s="931" t="s">
        <v>486</v>
      </c>
      <c r="G24" s="931"/>
      <c r="H24" s="931"/>
      <c r="I24" s="931"/>
      <c r="J24" s="897"/>
      <c r="K24" s="897"/>
    </row>
    <row r="25" spans="5:11" ht="18" customHeight="1" x14ac:dyDescent="0.25">
      <c r="E25" s="908" t="s">
        <v>264</v>
      </c>
      <c r="F25" s="931" t="s">
        <v>266</v>
      </c>
      <c r="G25" s="931"/>
      <c r="H25" s="931"/>
      <c r="I25" s="931"/>
      <c r="J25" s="897"/>
      <c r="K25" s="897"/>
    </row>
    <row r="26" spans="5:11" ht="18" customHeight="1" x14ac:dyDescent="0.25">
      <c r="E26" s="908" t="s">
        <v>479</v>
      </c>
      <c r="F26" s="931" t="s">
        <v>267</v>
      </c>
      <c r="G26" s="931"/>
      <c r="H26" s="931"/>
      <c r="I26" s="931"/>
      <c r="J26" s="897"/>
      <c r="K26" s="897"/>
    </row>
    <row r="27" spans="5:11" ht="18" customHeight="1" x14ac:dyDescent="0.25">
      <c r="E27" s="908" t="s">
        <v>265</v>
      </c>
      <c r="F27" s="931" t="s">
        <v>268</v>
      </c>
      <c r="G27" s="931"/>
      <c r="H27" s="931"/>
      <c r="I27" s="931"/>
      <c r="J27" s="897"/>
      <c r="K27" s="897"/>
    </row>
    <row r="28" spans="5:11" ht="14.25" customHeight="1" x14ac:dyDescent="0.25">
      <c r="E28" s="906"/>
      <c r="J28" s="907"/>
      <c r="K28" s="907"/>
    </row>
    <row r="29" spans="5:11" x14ac:dyDescent="0.25">
      <c r="E29" s="906"/>
    </row>
  </sheetData>
  <sheetProtection password="EE7B" sheet="1" objects="1" scenarios="1"/>
  <mergeCells count="25">
    <mergeCell ref="F6:K6"/>
    <mergeCell ref="F20:K20"/>
    <mergeCell ref="F9:H9"/>
    <mergeCell ref="F2:K2"/>
    <mergeCell ref="F3:K3"/>
    <mergeCell ref="F4:K4"/>
    <mergeCell ref="F5:K5"/>
    <mergeCell ref="F7:K7"/>
    <mergeCell ref="F19:K19"/>
    <mergeCell ref="F10:H10"/>
    <mergeCell ref="F11:H11"/>
    <mergeCell ref="F12:K12"/>
    <mergeCell ref="F13:H13"/>
    <mergeCell ref="F14:H14"/>
    <mergeCell ref="F18:K18"/>
    <mergeCell ref="F15:K15"/>
    <mergeCell ref="F16:K16"/>
    <mergeCell ref="F17:K17"/>
    <mergeCell ref="F27:I27"/>
    <mergeCell ref="F23:I23"/>
    <mergeCell ref="F21:I21"/>
    <mergeCell ref="F22:I22"/>
    <mergeCell ref="F24:I24"/>
    <mergeCell ref="F25:I25"/>
    <mergeCell ref="F26:I26"/>
  </mergeCells>
  <hyperlinks>
    <hyperlink ref="F12" location="'ACIDENTES COM VÍTIMAS'!A1" display="ACIDENTES COM VÍTIMAS"/>
    <hyperlink ref="F16" location="'VEIC. ENV. EM ACID. COM VÍTIMAS'!A1" display="VEICULOS ENVOLVIDOS EM ACIDENTES COM VÍTIMAS"/>
    <hyperlink ref="F13" location="'VÍTIMAS NÃO FATAIS'!A1" display="VÍTIMAS NÃO FATAIS"/>
    <hyperlink ref="F15" location="'COND. ENV. EM ACID. COM VÍTIMAS'!A1" display="CONDUTORES ENVOLVIDOS EM ACIDENTES COM VÍTIMAS"/>
    <hyperlink ref="F14" location="'VÍTIMAS FATAIS'!A1" display="VÍTIMAS FATAIS"/>
    <hyperlink ref="F19" location="' MORTOS FERIDOS EM A. TRANSITO'!A1" display=" MORTOS E FERIDOS EM ACIDENTES DE TRÂNSITO"/>
    <hyperlink ref="F21" location="'MASCULINO X FEMININO'!A1" display="MASCULINO X FEMININO"/>
    <hyperlink ref="F22" location="ESTIMATIVAS!A1" display="ESTIMATIVAS PARA 2008"/>
    <hyperlink ref="F10:H10" location="INTRODUÇÃO!A1" display="INTRODUÇÃO"/>
    <hyperlink ref="F9:H9" location="'APRESENTAÇÃO '!A1" display="APRESENTAÇÃO"/>
    <hyperlink ref="F24" location="ESTIMATIVAS!A1" display="ESTIMATIVAS PARA 2008"/>
    <hyperlink ref="F25" location="ESTIMATIVAS!A1" display="ESTIMATIVAS PARA 2008"/>
    <hyperlink ref="F26" location="ESTIMATIVAS!A1" display="ESTIMATIVAS PARA 2008"/>
    <hyperlink ref="F24:I24" location="MULTAS!A1" display="INFRAÇÕES"/>
    <hyperlink ref="F25:I25" location="PROJETOS!A1" display="PROJETOS"/>
    <hyperlink ref="F26:I26" location="ENCERRAMENTO!A1" display="ENCERRAMENTO"/>
    <hyperlink ref="F11:H11" location="'FROTA SEGUNDO TIPO'!A1" display="FROTA DE VEÍCULOS"/>
    <hyperlink ref="F17" location="' MORTOS FERIDOS EM A. TRANSITO'!A1" display=" MORTOS E FERIDOS EM ACIDENTES DE TRÂNSITO"/>
    <hyperlink ref="F17:K17" location="'INDICES RONDÔNIA'!A1" display="INDICES DE RONDÔNIA "/>
    <hyperlink ref="F19:K19" location="'ACIDENTES MUNICÍPIOS '!A1" display="ACIDENTES NOS MUNICÍPIOS DE RONDÔNIA"/>
    <hyperlink ref="F21:I21" location="'ACIDENTES POR DIA DA SEMANA'!A1" display="ACIDENTES X DIA DA SEMANA"/>
    <hyperlink ref="F22:I22" location="'HORÁRIO DOS ACIDENTES'!A1" display="HORÁRIO X ACIDENTES"/>
    <hyperlink ref="F27" location="ESTIMATIVAS!A1" display="ESTIMATIVAS PARA 2008"/>
    <hyperlink ref="F27:I27" location="CAPA!A1" display="CAPA"/>
    <hyperlink ref="F23" location="ESTIMATIVAS!A1" display="ESTIMATIVAS PARA 2008"/>
    <hyperlink ref="F23:I23" location="'HABILITAÇÃO '!A1" display="HABILITADOS POR MUNICÍPIO"/>
    <hyperlink ref="F18" location="' MORTOS FERIDOS EM A. TRANSITO'!A1" display=" MORTOS E FERIDOS EM ACIDENTES DE TRÂNSITO"/>
    <hyperlink ref="F18:K18" location="MUNICÍPIOS!A1" display="ESTATÍSTICA DOS MUNICÍPIOS - 2009"/>
    <hyperlink ref="F20" location="' MORTOS FERIDOS EM A. TRANSITO'!A1" display=" MORTOS E FERIDOS EM ACIDENTES DE TRÂNSITO"/>
    <hyperlink ref="F20:K20" location="'EVO. INDICES MUNICÍPIOS'!A1" display="EVOLUÇÃO DOS INDICES NOS MUNICÍPIOS DE RONDÔNIA"/>
  </hyperlinks>
  <pageMargins left="0.511811024" right="0.511811024" top="0.78740157499999996" bottom="0.78740157499999996" header="0.31496062000000002" footer="0.31496062000000002"/>
  <pageSetup paperSize="9" scale="7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5"/>
  <sheetViews>
    <sheetView showGridLines="0" showRowColHeaders="0" topLeftCell="A25" zoomScaleNormal="100" workbookViewId="0">
      <selection activeCell="I44" sqref="I44:J44"/>
    </sheetView>
  </sheetViews>
  <sheetFormatPr baseColWidth="10" defaultRowHeight="15" x14ac:dyDescent="0.25"/>
  <cols>
    <col min="1" max="1" width="16.42578125" customWidth="1"/>
    <col min="2" max="2" width="12.42578125" customWidth="1"/>
    <col min="3" max="3" width="3" customWidth="1"/>
    <col min="4" max="14" width="9.140625" customWidth="1"/>
    <col min="15" max="15" width="4.42578125" customWidth="1"/>
    <col min="16" max="256" width="9.140625" customWidth="1"/>
  </cols>
  <sheetData>
    <row r="2" spans="2:13" ht="15.75" thickBot="1" x14ac:dyDescent="0.3"/>
    <row r="3" spans="2:13" x14ac:dyDescent="0.25">
      <c r="E3" s="790"/>
      <c r="F3" s="791"/>
      <c r="G3" s="791"/>
      <c r="H3" s="791"/>
      <c r="I3" s="791"/>
      <c r="J3" s="791"/>
      <c r="K3" s="791"/>
      <c r="L3" s="791"/>
      <c r="M3" s="792"/>
    </row>
    <row r="4" spans="2:13" ht="15.75" x14ac:dyDescent="0.25">
      <c r="E4" s="1097" t="s">
        <v>38</v>
      </c>
      <c r="F4" s="1098"/>
      <c r="G4" s="1098"/>
      <c r="H4" s="1098"/>
      <c r="I4" s="1098"/>
      <c r="J4" s="1098"/>
      <c r="K4" s="1098"/>
      <c r="L4" s="1098"/>
      <c r="M4" s="1099"/>
    </row>
    <row r="5" spans="2:13" ht="15.75" x14ac:dyDescent="0.25">
      <c r="E5" s="1097" t="s">
        <v>39</v>
      </c>
      <c r="F5" s="1098"/>
      <c r="G5" s="1098"/>
      <c r="H5" s="1098"/>
      <c r="I5" s="1098"/>
      <c r="J5" s="1098"/>
      <c r="K5" s="1098"/>
      <c r="L5" s="1098"/>
      <c r="M5" s="1099"/>
    </row>
    <row r="6" spans="2:13" ht="15.75" x14ac:dyDescent="0.25">
      <c r="E6" s="1097" t="s">
        <v>41</v>
      </c>
      <c r="F6" s="1098"/>
      <c r="G6" s="1098"/>
      <c r="H6" s="1098"/>
      <c r="I6" s="1098"/>
      <c r="J6" s="1098"/>
      <c r="K6" s="1098"/>
      <c r="L6" s="1098"/>
      <c r="M6" s="1099"/>
    </row>
    <row r="7" spans="2:13" x14ac:dyDescent="0.25">
      <c r="E7" s="1115"/>
      <c r="F7" s="1116"/>
      <c r="G7" s="1116"/>
      <c r="H7" s="1116"/>
      <c r="I7" s="1116"/>
      <c r="J7" s="1116"/>
      <c r="K7" s="1116"/>
      <c r="L7" s="1116"/>
      <c r="M7" s="1201"/>
    </row>
    <row r="8" spans="2:13" x14ac:dyDescent="0.25">
      <c r="E8" s="1202" t="s">
        <v>258</v>
      </c>
      <c r="F8" s="1203"/>
      <c r="G8" s="1203"/>
      <c r="H8" s="1203"/>
      <c r="I8" s="1203"/>
      <c r="J8" s="1203"/>
      <c r="K8" s="1203"/>
      <c r="L8" s="1203"/>
      <c r="M8" s="1204"/>
    </row>
    <row r="9" spans="2:13" ht="15.75" thickBot="1" x14ac:dyDescent="0.3">
      <c r="E9" s="1205"/>
      <c r="F9" s="1206"/>
      <c r="G9" s="1206"/>
      <c r="H9" s="1206"/>
      <c r="I9" s="1206"/>
      <c r="J9" s="1206"/>
      <c r="K9" s="1206"/>
      <c r="L9" s="1206"/>
      <c r="M9" s="1207"/>
    </row>
    <row r="16" spans="2:13" x14ac:dyDescent="0.25">
      <c r="B16" s="1208"/>
      <c r="C16" s="1208"/>
    </row>
    <row r="19" spans="2:3" x14ac:dyDescent="0.25">
      <c r="B19" s="968" t="s">
        <v>40</v>
      </c>
      <c r="C19" s="968"/>
    </row>
    <row r="20" spans="2:3" x14ac:dyDescent="0.25">
      <c r="B20" s="1208" t="s">
        <v>82</v>
      </c>
      <c r="C20" s="1208"/>
    </row>
    <row r="44" spans="9:10" x14ac:dyDescent="0.25">
      <c r="I44" s="968" t="s">
        <v>40</v>
      </c>
      <c r="J44" s="968"/>
    </row>
    <row r="45" spans="9:10" x14ac:dyDescent="0.25">
      <c r="I45" s="1208" t="s">
        <v>82</v>
      </c>
      <c r="J45" s="1208"/>
    </row>
  </sheetData>
  <sheetProtection password="EE7B" sheet="1" objects="1" scenarios="1"/>
  <mergeCells count="10">
    <mergeCell ref="B20:C20"/>
    <mergeCell ref="B16:C16"/>
    <mergeCell ref="I44:J44"/>
    <mergeCell ref="I45:J45"/>
    <mergeCell ref="E4:M4"/>
    <mergeCell ref="E5:M5"/>
    <mergeCell ref="E6:M6"/>
    <mergeCell ref="E7:M7"/>
    <mergeCell ref="E8:M9"/>
    <mergeCell ref="B19:C19"/>
  </mergeCells>
  <hyperlinks>
    <hyperlink ref="B19" location="INÍCIO!A1" display="INÍCIO"/>
    <hyperlink ref="B20" location="'HORÁRIO DOS ACIDENTES'!A1" display="&lt;&lt;  VOLTAR"/>
    <hyperlink ref="B20:C20" location="PROJETOS!A1" display="&lt;&lt;  VOLTAR"/>
    <hyperlink ref="B19:C19" location="'INÍCIO '!A1" display="INÍCIO"/>
    <hyperlink ref="I44" location="INÍCIO!A1" display="INÍCIO"/>
    <hyperlink ref="I45" location="'HORÁRIO DOS ACIDENTES'!A1" display="&lt;&lt;  VOLTAR"/>
    <hyperlink ref="I45:J45" location="PROJETOS!A1" display="&lt;&lt;  VOLTAR"/>
    <hyperlink ref="I44:J44" location="'INÍCIO '!A1" display="INÍCIO"/>
  </hyperlinks>
  <printOptions horizontalCentered="1"/>
  <pageMargins left="0.51181102362204722" right="0.51181102362204722" top="0.78740157480314965" bottom="0.78740157480314965" header="0.31496062992125984" footer="0.31496062992125984"/>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O58"/>
  <sheetViews>
    <sheetView showGridLines="0" showRowColHeaders="0" topLeftCell="A29" zoomScaleNormal="100" workbookViewId="0">
      <selection activeCell="I46" sqref="I46:J46"/>
    </sheetView>
  </sheetViews>
  <sheetFormatPr baseColWidth="10" defaultColWidth="9.140625" defaultRowHeight="15" x14ac:dyDescent="0.25"/>
  <cols>
    <col min="1" max="1" width="6.28515625" style="56" customWidth="1"/>
    <col min="2" max="2" width="8" style="56" customWidth="1"/>
    <col min="3" max="3" width="7.7109375" style="56" customWidth="1"/>
    <col min="4" max="4" width="9.140625" style="56" customWidth="1"/>
    <col min="5" max="5" width="8.140625" style="56" customWidth="1"/>
    <col min="6" max="6" width="8.28515625" style="56" customWidth="1"/>
    <col min="7" max="14" width="9.140625" style="56"/>
    <col min="15" max="15" width="9.140625" style="56" customWidth="1"/>
    <col min="16" max="16384" width="9.140625" style="56"/>
  </cols>
  <sheetData>
    <row r="2" spans="2:15" ht="7.5" customHeight="1" x14ac:dyDescent="0.25"/>
    <row r="3" spans="2:15" ht="11.25" customHeight="1" x14ac:dyDescent="0.25"/>
    <row r="4" spans="2:15" ht="10.5" customHeight="1" x14ac:dyDescent="0.25"/>
    <row r="5" spans="2:15" ht="15.75" x14ac:dyDescent="0.25">
      <c r="G5" s="938" t="s">
        <v>38</v>
      </c>
      <c r="H5" s="938"/>
      <c r="I5" s="938"/>
      <c r="J5" s="938"/>
      <c r="K5" s="938"/>
      <c r="L5" s="938"/>
      <c r="M5" s="179"/>
      <c r="N5" s="179"/>
      <c r="O5" s="179"/>
    </row>
    <row r="6" spans="2:15" x14ac:dyDescent="0.25">
      <c r="G6" s="938" t="s">
        <v>39</v>
      </c>
      <c r="H6" s="938"/>
      <c r="I6" s="938"/>
      <c r="J6" s="938"/>
      <c r="K6" s="938"/>
      <c r="L6" s="938"/>
    </row>
    <row r="7" spans="2:15" x14ac:dyDescent="0.25">
      <c r="G7" s="938" t="s">
        <v>41</v>
      </c>
      <c r="H7" s="938"/>
      <c r="I7" s="938"/>
      <c r="J7" s="938"/>
      <c r="K7" s="938"/>
      <c r="L7" s="938"/>
    </row>
    <row r="8" spans="2:15" ht="20.25" customHeight="1" x14ac:dyDescent="0.25">
      <c r="G8" s="180"/>
      <c r="H8" s="180"/>
      <c r="I8" s="180"/>
      <c r="J8" s="180"/>
      <c r="K8" s="180"/>
      <c r="L8" s="180"/>
    </row>
    <row r="9" spans="2:15" x14ac:dyDescent="0.25">
      <c r="B9" s="939"/>
      <c r="C9" s="939"/>
    </row>
    <row r="10" spans="2:15" x14ac:dyDescent="0.25">
      <c r="H10" s="940"/>
      <c r="I10" s="940"/>
      <c r="J10" s="940"/>
      <c r="K10" s="940"/>
    </row>
    <row r="11" spans="2:15" ht="18.75" customHeight="1" x14ac:dyDescent="0.25">
      <c r="H11" s="940"/>
      <c r="I11" s="940"/>
      <c r="J11" s="940"/>
      <c r="K11" s="940"/>
    </row>
    <row r="17" spans="3:4" x14ac:dyDescent="0.25">
      <c r="C17" s="936" t="s">
        <v>40</v>
      </c>
      <c r="D17" s="936"/>
    </row>
    <row r="18" spans="3:4" x14ac:dyDescent="0.25">
      <c r="C18" s="936" t="s">
        <v>42</v>
      </c>
      <c r="D18" s="936"/>
    </row>
    <row r="45" spans="9:10" x14ac:dyDescent="0.25">
      <c r="I45" s="936" t="s">
        <v>40</v>
      </c>
      <c r="J45" s="936"/>
    </row>
    <row r="46" spans="9:10" x14ac:dyDescent="0.25">
      <c r="I46" s="936" t="s">
        <v>42</v>
      </c>
      <c r="J46" s="936"/>
    </row>
    <row r="57" spans="10:11" ht="15.75" x14ac:dyDescent="0.25">
      <c r="J57" s="937"/>
      <c r="K57" s="937"/>
    </row>
    <row r="58" spans="10:11" ht="17.25" customHeight="1" x14ac:dyDescent="0.25">
      <c r="J58" s="937"/>
      <c r="K58" s="937"/>
    </row>
  </sheetData>
  <sheetProtection password="EE7B" sheet="1" objects="1" scenarios="1"/>
  <mergeCells count="11">
    <mergeCell ref="G5:L5"/>
    <mergeCell ref="G6:L6"/>
    <mergeCell ref="G7:L7"/>
    <mergeCell ref="B9:C9"/>
    <mergeCell ref="H10:K11"/>
    <mergeCell ref="C18:D18"/>
    <mergeCell ref="J57:K57"/>
    <mergeCell ref="J58:K58"/>
    <mergeCell ref="I45:J45"/>
    <mergeCell ref="I46:J46"/>
    <mergeCell ref="C17:D17"/>
  </mergeCells>
  <hyperlinks>
    <hyperlink ref="C17:D17" location="'INÍCIO '!A1" display="INÍCIO"/>
    <hyperlink ref="C18:D18" location="INTRODUÇÃO!A1" display="AVANÇAR &gt;&gt;"/>
    <hyperlink ref="I45:J45" location="'INÍCIO '!A1" display="INÍCIO"/>
    <hyperlink ref="I46:J46" location="INTRODUÇÃO!A1" display="AVANÇAR &gt;&gt;"/>
  </hyperlinks>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D6:Q55"/>
  <sheetViews>
    <sheetView showGridLines="0" showRowColHeaders="0" topLeftCell="A12" zoomScaleNormal="100" workbookViewId="0">
      <selection activeCell="D18" sqref="D18:E18"/>
    </sheetView>
  </sheetViews>
  <sheetFormatPr baseColWidth="10" defaultColWidth="9.140625" defaultRowHeight="15" x14ac:dyDescent="0.25"/>
  <cols>
    <col min="1" max="1" width="2.5703125" style="56" customWidth="1"/>
    <col min="2" max="2" width="5.85546875" style="56" customWidth="1"/>
    <col min="3" max="3" width="3.7109375" style="56" customWidth="1"/>
    <col min="4" max="4" width="9.140625" style="56"/>
    <col min="5" max="5" width="9.85546875" style="56" customWidth="1"/>
    <col min="6" max="16" width="9.140625" style="56"/>
    <col min="17" max="17" width="3.140625" style="56" customWidth="1"/>
    <col min="18" max="16384" width="9.140625" style="56"/>
  </cols>
  <sheetData>
    <row r="6" spans="6:17" ht="15.75" x14ac:dyDescent="0.25">
      <c r="G6" s="941" t="s">
        <v>38</v>
      </c>
      <c r="H6" s="941"/>
      <c r="I6" s="941"/>
      <c r="J6" s="941"/>
      <c r="K6" s="941"/>
      <c r="L6" s="941"/>
      <c r="M6" s="941"/>
      <c r="N6" s="941"/>
      <c r="O6" s="941"/>
    </row>
    <row r="7" spans="6:17" ht="15.75" x14ac:dyDescent="0.25">
      <c r="G7" s="941" t="s">
        <v>39</v>
      </c>
      <c r="H7" s="941"/>
      <c r="I7" s="941"/>
      <c r="J7" s="941"/>
      <c r="K7" s="941"/>
      <c r="L7" s="941"/>
      <c r="M7" s="941"/>
      <c r="N7" s="941"/>
      <c r="O7" s="941"/>
    </row>
    <row r="8" spans="6:17" ht="15.75" x14ac:dyDescent="0.25">
      <c r="G8" s="941" t="s">
        <v>41</v>
      </c>
      <c r="H8" s="941"/>
      <c r="I8" s="941"/>
      <c r="J8" s="941"/>
      <c r="K8" s="941"/>
      <c r="L8" s="941"/>
      <c r="M8" s="941"/>
      <c r="N8" s="941"/>
      <c r="O8" s="941"/>
    </row>
    <row r="9" spans="6:17" x14ac:dyDescent="0.25">
      <c r="G9" s="944"/>
      <c r="H9" s="944"/>
      <c r="I9" s="944"/>
      <c r="J9" s="944"/>
      <c r="K9" s="944"/>
      <c r="L9" s="944"/>
      <c r="M9" s="944"/>
      <c r="N9" s="944"/>
      <c r="O9" s="944"/>
    </row>
    <row r="10" spans="6:17" ht="20.25" customHeight="1" x14ac:dyDescent="0.45">
      <c r="G10" s="945"/>
      <c r="H10" s="945"/>
      <c r="I10" s="945"/>
      <c r="J10" s="945"/>
      <c r="K10" s="945"/>
      <c r="L10" s="945"/>
      <c r="M10" s="945"/>
      <c r="N10" s="945"/>
      <c r="O10" s="945"/>
    </row>
    <row r="11" spans="6:17" ht="35.25" customHeight="1" x14ac:dyDescent="0.25">
      <c r="G11" s="946"/>
      <c r="H11" s="946"/>
      <c r="I11" s="946"/>
      <c r="J11" s="946"/>
      <c r="K11" s="946"/>
      <c r="L11" s="946"/>
      <c r="M11" s="946"/>
      <c r="N11" s="946"/>
      <c r="O11" s="946"/>
    </row>
    <row r="12" spans="6:17" ht="17.25" customHeight="1" x14ac:dyDescent="0.25"/>
    <row r="13" spans="6:17" ht="17.25" customHeight="1" x14ac:dyDescent="0.25"/>
    <row r="14" spans="6:17" ht="17.25" customHeight="1" x14ac:dyDescent="0.25">
      <c r="F14" s="942"/>
      <c r="G14" s="942"/>
      <c r="H14" s="942"/>
      <c r="I14" s="942"/>
      <c r="J14" s="942"/>
      <c r="K14" s="942"/>
      <c r="L14" s="942"/>
      <c r="M14" s="942"/>
      <c r="N14" s="942"/>
      <c r="O14" s="942"/>
      <c r="P14" s="942"/>
      <c r="Q14" s="942"/>
    </row>
    <row r="15" spans="6:17" ht="17.25" customHeight="1" x14ac:dyDescent="0.25">
      <c r="F15" s="942"/>
      <c r="G15" s="942"/>
      <c r="H15" s="942"/>
      <c r="I15" s="942"/>
      <c r="J15" s="942"/>
      <c r="K15" s="942"/>
      <c r="L15" s="942"/>
      <c r="M15" s="942"/>
      <c r="N15" s="942"/>
      <c r="O15" s="942"/>
      <c r="P15" s="942"/>
      <c r="Q15" s="942"/>
    </row>
    <row r="16" spans="6:17" ht="17.25" customHeight="1" x14ac:dyDescent="0.25">
      <c r="F16" s="942"/>
      <c r="G16" s="942"/>
      <c r="H16" s="942"/>
      <c r="I16" s="942"/>
      <c r="J16" s="942"/>
      <c r="K16" s="942"/>
      <c r="L16" s="942"/>
      <c r="M16" s="942"/>
      <c r="N16" s="942"/>
      <c r="O16" s="942"/>
      <c r="P16" s="942"/>
      <c r="Q16" s="942"/>
    </row>
    <row r="17" spans="4:17" ht="17.25" customHeight="1" x14ac:dyDescent="0.25">
      <c r="D17" s="936" t="s">
        <v>40</v>
      </c>
      <c r="E17" s="936"/>
      <c r="F17" s="181"/>
      <c r="G17" s="181"/>
      <c r="H17" s="181"/>
      <c r="I17" s="181"/>
      <c r="J17" s="181"/>
      <c r="K17" s="181"/>
      <c r="L17" s="181"/>
      <c r="M17" s="181"/>
      <c r="N17" s="181"/>
      <c r="O17" s="181"/>
      <c r="P17" s="181"/>
      <c r="Q17" s="181"/>
    </row>
    <row r="18" spans="4:17" ht="17.25" customHeight="1" x14ac:dyDescent="0.25">
      <c r="D18" s="936" t="s">
        <v>42</v>
      </c>
      <c r="E18" s="936"/>
      <c r="F18" s="181"/>
      <c r="G18" s="181"/>
      <c r="H18" s="181"/>
      <c r="I18" s="181"/>
      <c r="J18" s="181"/>
      <c r="K18" s="181"/>
      <c r="L18" s="181"/>
      <c r="M18" s="181"/>
      <c r="N18" s="181"/>
      <c r="O18" s="181"/>
      <c r="P18" s="181"/>
      <c r="Q18" s="181"/>
    </row>
    <row r="19" spans="4:17" ht="17.25" customHeight="1" x14ac:dyDescent="0.25">
      <c r="D19" s="936" t="s">
        <v>103</v>
      </c>
      <c r="E19" s="936"/>
      <c r="F19" s="181"/>
      <c r="G19" s="181"/>
      <c r="H19" s="181"/>
      <c r="I19" s="181"/>
      <c r="J19" s="181"/>
      <c r="K19" s="181"/>
      <c r="L19" s="181"/>
      <c r="M19" s="181"/>
      <c r="N19" s="181"/>
      <c r="O19" s="181"/>
      <c r="P19" s="181"/>
      <c r="Q19" s="181"/>
    </row>
    <row r="20" spans="4:17" ht="17.25" customHeight="1" x14ac:dyDescent="0.25">
      <c r="F20" s="181"/>
      <c r="G20" s="181"/>
      <c r="H20" s="181"/>
      <c r="I20" s="181"/>
      <c r="J20" s="181"/>
      <c r="K20" s="181"/>
      <c r="L20" s="181"/>
      <c r="M20" s="181"/>
      <c r="N20" s="181"/>
      <c r="O20" s="181"/>
      <c r="P20" s="181"/>
      <c r="Q20" s="181"/>
    </row>
    <row r="21" spans="4:17" ht="17.25" customHeight="1" x14ac:dyDescent="0.25">
      <c r="F21" s="181"/>
      <c r="G21" s="181"/>
      <c r="H21" s="181"/>
      <c r="I21" s="181"/>
      <c r="J21" s="181"/>
      <c r="K21" s="181"/>
      <c r="L21" s="181"/>
      <c r="M21" s="181"/>
      <c r="N21" s="181"/>
      <c r="O21" s="181"/>
      <c r="P21" s="181"/>
      <c r="Q21" s="181"/>
    </row>
    <row r="22" spans="4:17" ht="17.25" customHeight="1" x14ac:dyDescent="0.25">
      <c r="F22" s="181"/>
      <c r="G22" s="181"/>
      <c r="H22" s="181"/>
      <c r="I22" s="181"/>
      <c r="J22" s="181"/>
      <c r="K22" s="181"/>
      <c r="L22" s="181"/>
      <c r="M22" s="181"/>
      <c r="N22" s="181"/>
      <c r="O22" s="181"/>
      <c r="P22" s="181"/>
      <c r="Q22" s="181"/>
    </row>
    <row r="23" spans="4:17" ht="17.25" customHeight="1" x14ac:dyDescent="0.25">
      <c r="F23" s="181"/>
      <c r="G23" s="181"/>
      <c r="H23" s="181"/>
      <c r="I23" s="181"/>
      <c r="J23" s="181"/>
      <c r="K23" s="181"/>
      <c r="L23" s="181"/>
      <c r="M23" s="181"/>
      <c r="N23" s="181"/>
      <c r="O23" s="181"/>
      <c r="P23" s="181"/>
      <c r="Q23" s="181"/>
    </row>
    <row r="24" spans="4:17" ht="17.25" customHeight="1" x14ac:dyDescent="0.25">
      <c r="F24" s="181"/>
      <c r="G24" s="181"/>
      <c r="H24" s="181"/>
      <c r="I24" s="181"/>
      <c r="J24" s="181"/>
      <c r="K24" s="181"/>
      <c r="L24" s="181"/>
      <c r="M24" s="181"/>
      <c r="N24" s="181"/>
      <c r="O24" s="181"/>
      <c r="P24" s="181"/>
      <c r="Q24" s="181"/>
    </row>
    <row r="25" spans="4:17" ht="17.25" customHeight="1" x14ac:dyDescent="0.25">
      <c r="F25" s="181"/>
      <c r="G25" s="181"/>
      <c r="H25" s="181"/>
      <c r="I25" s="181"/>
      <c r="J25" s="181"/>
      <c r="K25" s="181"/>
      <c r="L25" s="181"/>
      <c r="M25" s="181"/>
      <c r="N25" s="181"/>
      <c r="O25" s="181"/>
      <c r="P25" s="181"/>
      <c r="Q25" s="181"/>
    </row>
    <row r="26" spans="4:17" ht="17.25" customHeight="1" x14ac:dyDescent="0.25">
      <c r="F26" s="181"/>
      <c r="G26" s="181"/>
      <c r="H26" s="181"/>
      <c r="I26" s="181"/>
      <c r="J26" s="181"/>
      <c r="K26" s="181"/>
      <c r="L26" s="181"/>
      <c r="M26" s="181"/>
      <c r="N26" s="181"/>
      <c r="O26" s="181"/>
      <c r="P26" s="181"/>
      <c r="Q26" s="181"/>
    </row>
    <row r="27" spans="4:17" ht="17.25" customHeight="1" x14ac:dyDescent="0.25">
      <c r="F27" s="181"/>
      <c r="G27" s="181"/>
      <c r="H27" s="181"/>
      <c r="I27" s="181"/>
      <c r="J27" s="181"/>
      <c r="K27" s="181"/>
      <c r="L27" s="181"/>
      <c r="M27" s="181"/>
      <c r="N27" s="181"/>
      <c r="O27" s="181"/>
      <c r="P27" s="181"/>
      <c r="Q27" s="181"/>
    </row>
    <row r="28" spans="4:17" ht="17.25" customHeight="1" x14ac:dyDescent="0.25">
      <c r="F28" s="181"/>
      <c r="G28" s="181"/>
      <c r="H28" s="181"/>
      <c r="I28" s="181"/>
      <c r="J28" s="181"/>
      <c r="K28" s="181"/>
      <c r="L28" s="181"/>
      <c r="M28" s="181"/>
      <c r="N28" s="181"/>
      <c r="O28" s="181"/>
      <c r="P28" s="181"/>
      <c r="Q28" s="181"/>
    </row>
    <row r="29" spans="4:17" ht="17.25" customHeight="1" x14ac:dyDescent="0.25">
      <c r="F29" s="181"/>
      <c r="G29" s="181"/>
      <c r="H29" s="181"/>
      <c r="I29" s="181"/>
      <c r="J29" s="181"/>
      <c r="K29" s="181"/>
      <c r="L29" s="181"/>
      <c r="M29" s="181"/>
      <c r="N29" s="181"/>
      <c r="O29" s="181"/>
      <c r="P29" s="181"/>
      <c r="Q29" s="181"/>
    </row>
    <row r="30" spans="4:17" ht="17.25" customHeight="1" x14ac:dyDescent="0.25">
      <c r="F30" s="181"/>
      <c r="G30" s="181"/>
      <c r="H30" s="181"/>
      <c r="I30" s="181"/>
      <c r="J30" s="181"/>
      <c r="K30" s="181"/>
      <c r="L30" s="181"/>
      <c r="M30" s="181"/>
      <c r="N30" s="181"/>
      <c r="O30" s="181"/>
      <c r="P30" s="181"/>
      <c r="Q30" s="181"/>
    </row>
    <row r="31" spans="4:17" ht="17.25" customHeight="1" x14ac:dyDescent="0.25">
      <c r="F31" s="181"/>
      <c r="G31" s="181"/>
      <c r="H31" s="181"/>
      <c r="I31" s="181"/>
      <c r="J31" s="181"/>
      <c r="K31" s="181"/>
      <c r="L31" s="181"/>
      <c r="M31" s="181"/>
      <c r="N31" s="181"/>
      <c r="O31" s="181"/>
      <c r="P31" s="181"/>
      <c r="Q31" s="181"/>
    </row>
    <row r="32" spans="4:17" ht="17.25" customHeight="1" x14ac:dyDescent="0.25">
      <c r="F32" s="181"/>
      <c r="G32" s="181"/>
      <c r="H32" s="181"/>
      <c r="I32" s="181"/>
      <c r="J32" s="181"/>
      <c r="K32" s="181"/>
      <c r="L32" s="181"/>
      <c r="M32" s="181"/>
      <c r="N32" s="181"/>
      <c r="O32" s="181"/>
      <c r="P32" s="181"/>
      <c r="Q32" s="181"/>
    </row>
    <row r="33" spans="6:17" ht="17.25" customHeight="1" x14ac:dyDescent="0.25">
      <c r="F33" s="181"/>
      <c r="G33" s="181"/>
      <c r="H33" s="181"/>
      <c r="I33" s="181"/>
      <c r="J33" s="181"/>
      <c r="K33" s="181"/>
      <c r="L33" s="181"/>
      <c r="M33" s="181"/>
      <c r="N33" s="181"/>
      <c r="O33" s="181"/>
      <c r="P33" s="181"/>
      <c r="Q33" s="181"/>
    </row>
    <row r="34" spans="6:17" ht="17.25" customHeight="1" x14ac:dyDescent="0.25">
      <c r="F34" s="181"/>
      <c r="G34" s="181"/>
      <c r="H34" s="181"/>
      <c r="I34" s="181"/>
      <c r="J34" s="181"/>
      <c r="K34" s="181"/>
      <c r="L34" s="181"/>
      <c r="M34" s="181"/>
      <c r="N34" s="181"/>
      <c r="O34" s="181"/>
      <c r="P34" s="181"/>
      <c r="Q34" s="181"/>
    </row>
    <row r="35" spans="6:17" ht="17.25" customHeight="1" x14ac:dyDescent="0.25">
      <c r="F35" s="181"/>
      <c r="G35" s="181"/>
      <c r="H35" s="181"/>
      <c r="I35" s="181"/>
      <c r="J35" s="181"/>
      <c r="K35" s="181"/>
      <c r="L35" s="181"/>
      <c r="M35" s="181"/>
      <c r="N35" s="181"/>
      <c r="O35" s="181"/>
      <c r="P35" s="181"/>
      <c r="Q35" s="181"/>
    </row>
    <row r="36" spans="6:17" ht="17.25" customHeight="1" x14ac:dyDescent="0.25">
      <c r="F36" s="181"/>
      <c r="G36" s="181"/>
      <c r="H36" s="181"/>
      <c r="I36" s="181"/>
      <c r="J36" s="181"/>
      <c r="K36" s="181"/>
      <c r="L36" s="181"/>
      <c r="M36" s="181"/>
      <c r="N36" s="181"/>
      <c r="O36" s="181"/>
      <c r="P36" s="181"/>
      <c r="Q36" s="181"/>
    </row>
    <row r="37" spans="6:17" ht="17.25" customHeight="1" x14ac:dyDescent="0.25">
      <c r="F37" s="181"/>
      <c r="G37" s="181"/>
      <c r="H37" s="181"/>
      <c r="I37" s="181"/>
      <c r="J37" s="181"/>
      <c r="K37" s="181"/>
      <c r="L37" s="181"/>
      <c r="M37" s="181"/>
      <c r="N37" s="181"/>
      <c r="O37" s="181"/>
      <c r="P37" s="181"/>
      <c r="Q37" s="181"/>
    </row>
    <row r="38" spans="6:17" ht="17.25" customHeight="1" x14ac:dyDescent="0.25">
      <c r="F38" s="181"/>
      <c r="G38" s="181"/>
      <c r="H38" s="181"/>
      <c r="I38" s="181"/>
      <c r="J38" s="181"/>
      <c r="K38" s="181"/>
      <c r="L38" s="181"/>
      <c r="M38" s="181"/>
      <c r="N38" s="181"/>
      <c r="O38" s="181"/>
      <c r="P38" s="181"/>
      <c r="Q38" s="181"/>
    </row>
    <row r="39" spans="6:17" ht="17.25" customHeight="1" x14ac:dyDescent="0.25">
      <c r="F39" s="181"/>
      <c r="G39" s="181"/>
      <c r="H39" s="181"/>
      <c r="I39" s="181"/>
      <c r="J39" s="181"/>
      <c r="K39" s="181"/>
      <c r="L39" s="181"/>
      <c r="M39" s="181"/>
      <c r="N39" s="181"/>
      <c r="O39" s="181"/>
      <c r="P39" s="181"/>
      <c r="Q39" s="181"/>
    </row>
    <row r="40" spans="6:17" ht="17.25" customHeight="1" x14ac:dyDescent="0.25">
      <c r="F40" s="181"/>
      <c r="G40" s="181"/>
      <c r="H40" s="181"/>
      <c r="I40" s="181"/>
      <c r="J40" s="181"/>
      <c r="K40" s="181"/>
      <c r="L40" s="181"/>
      <c r="M40" s="181"/>
      <c r="N40" s="181"/>
      <c r="O40" s="181"/>
      <c r="P40" s="181"/>
      <c r="Q40" s="181"/>
    </row>
    <row r="41" spans="6:17" ht="17.25" customHeight="1" x14ac:dyDescent="0.25">
      <c r="F41" s="942"/>
      <c r="G41" s="942"/>
      <c r="H41" s="942"/>
      <c r="I41" s="942"/>
      <c r="J41" s="942"/>
      <c r="K41" s="942"/>
      <c r="L41" s="942"/>
      <c r="M41" s="942"/>
      <c r="N41" s="942"/>
      <c r="O41" s="942"/>
      <c r="P41" s="942"/>
      <c r="Q41" s="942"/>
    </row>
    <row r="42" spans="6:17" ht="17.25" customHeight="1" x14ac:dyDescent="0.25"/>
    <row r="44" spans="6:17" ht="18.75" x14ac:dyDescent="0.3">
      <c r="F44" s="943"/>
      <c r="G44" s="943"/>
      <c r="H44" s="943"/>
      <c r="I44" s="943"/>
      <c r="J44" s="943"/>
      <c r="K44" s="943"/>
      <c r="L44" s="943"/>
      <c r="M44" s="943"/>
      <c r="N44" s="943"/>
      <c r="O44" s="943"/>
      <c r="P44" s="943"/>
      <c r="Q44" s="943"/>
    </row>
    <row r="48" spans="6:17" ht="18.75" customHeight="1" x14ac:dyDescent="0.25"/>
    <row r="49" spans="11:12" ht="18.75" customHeight="1" x14ac:dyDescent="0.25"/>
    <row r="50" spans="11:12" ht="18.75" customHeight="1" x14ac:dyDescent="0.25"/>
    <row r="51" spans="11:12" ht="18.75" customHeight="1" x14ac:dyDescent="0.25"/>
    <row r="53" spans="11:12" x14ac:dyDescent="0.25">
      <c r="K53" s="936" t="s">
        <v>40</v>
      </c>
      <c r="L53" s="936"/>
    </row>
    <row r="54" spans="11:12" x14ac:dyDescent="0.25">
      <c r="K54" s="936" t="s">
        <v>42</v>
      </c>
      <c r="L54" s="936"/>
    </row>
    <row r="55" spans="11:12" x14ac:dyDescent="0.25">
      <c r="K55" s="936" t="s">
        <v>103</v>
      </c>
      <c r="L55" s="936"/>
    </row>
  </sheetData>
  <sheetProtection password="EE7B" sheet="1" objects="1" scenarios="1"/>
  <mergeCells count="17">
    <mergeCell ref="D18:E18"/>
    <mergeCell ref="G9:O9"/>
    <mergeCell ref="G10:O10"/>
    <mergeCell ref="G11:O11"/>
    <mergeCell ref="F14:Q14"/>
    <mergeCell ref="F15:Q15"/>
    <mergeCell ref="F16:Q16"/>
    <mergeCell ref="K55:L55"/>
    <mergeCell ref="D19:E19"/>
    <mergeCell ref="G6:O6"/>
    <mergeCell ref="G7:O7"/>
    <mergeCell ref="F41:Q41"/>
    <mergeCell ref="F44:Q44"/>
    <mergeCell ref="K53:L53"/>
    <mergeCell ref="K54:L54"/>
    <mergeCell ref="D17:E17"/>
    <mergeCell ref="G8:O8"/>
  </mergeCells>
  <hyperlinks>
    <hyperlink ref="D18:E18" location="'FROTA SEGUNDO TIPO'!A1" display="AVANÇAR &gt;&gt;"/>
    <hyperlink ref="D19:E19" location="'APRESENTAÇÃO '!A1" display="&lt;&lt; VOLTAR"/>
    <hyperlink ref="D17:E17" location="'INÍCIO '!A1" display="INÍCIO"/>
    <hyperlink ref="K54:L54" location="'FROTA SEGUNDO TIPO'!A1" display="AVANÇAR &gt;&gt;"/>
    <hyperlink ref="K55:L55" location="'APRESENTAÇÃO '!A1" display="&lt;&lt; VOLTAR"/>
    <hyperlink ref="K53:L53" location="'INÍCIO '!A1" display="INÍCIO"/>
  </hyperlinks>
  <pageMargins left="0.511811024" right="0.511811024" top="0.78740157499999996" bottom="0.78740157499999996" header="0.31496062000000002" footer="0.31496062000000002"/>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87"/>
  <sheetViews>
    <sheetView showGridLines="0" showRowColHeaders="0" zoomScaleNormal="100" workbookViewId="0">
      <selection activeCell="B13" sqref="B13"/>
    </sheetView>
  </sheetViews>
  <sheetFormatPr baseColWidth="10" defaultRowHeight="15" x14ac:dyDescent="0.25"/>
  <cols>
    <col min="1" max="1" width="3.5703125" customWidth="1"/>
    <col min="2" max="2" width="30.28515625" customWidth="1"/>
    <col min="3" max="3" width="24" customWidth="1"/>
    <col min="4" max="11" width="8.7109375" customWidth="1"/>
    <col min="12" max="12" width="1" customWidth="1"/>
    <col min="13" max="13" width="4.28515625" customWidth="1"/>
    <col min="14" max="14" width="3.42578125" customWidth="1"/>
    <col min="15" max="15" width="23.85546875" customWidth="1"/>
    <col min="16" max="256" width="9.140625" customWidth="1"/>
  </cols>
  <sheetData>
    <row r="1" spans="2:20" ht="15.75" thickBot="1" x14ac:dyDescent="0.3"/>
    <row r="2" spans="2:20" ht="15.75" x14ac:dyDescent="0.25">
      <c r="C2" s="595"/>
      <c r="D2" s="594"/>
      <c r="E2" s="594"/>
      <c r="F2" s="594"/>
      <c r="G2" s="594"/>
      <c r="H2" s="594"/>
      <c r="I2" s="596"/>
      <c r="J2" s="596"/>
      <c r="K2" s="597"/>
      <c r="L2" s="84"/>
    </row>
    <row r="3" spans="2:20" ht="15.75" x14ac:dyDescent="0.25">
      <c r="C3" s="948" t="s">
        <v>38</v>
      </c>
      <c r="D3" s="949"/>
      <c r="E3" s="949"/>
      <c r="F3" s="949"/>
      <c r="G3" s="949"/>
      <c r="H3" s="949"/>
      <c r="I3" s="949"/>
      <c r="J3" s="949"/>
      <c r="K3" s="950"/>
      <c r="L3" s="84"/>
    </row>
    <row r="4" spans="2:20" ht="15.75" x14ac:dyDescent="0.25">
      <c r="C4" s="948" t="s">
        <v>39</v>
      </c>
      <c r="D4" s="949"/>
      <c r="E4" s="949"/>
      <c r="F4" s="949"/>
      <c r="G4" s="949"/>
      <c r="H4" s="949"/>
      <c r="I4" s="949"/>
      <c r="J4" s="949"/>
      <c r="K4" s="950"/>
      <c r="L4" s="84"/>
    </row>
    <row r="5" spans="2:20" ht="15.75" x14ac:dyDescent="0.25">
      <c r="C5" s="948" t="s">
        <v>41</v>
      </c>
      <c r="D5" s="949"/>
      <c r="E5" s="949"/>
      <c r="F5" s="949"/>
      <c r="G5" s="949"/>
      <c r="H5" s="949"/>
      <c r="I5" s="949"/>
      <c r="J5" s="949"/>
      <c r="K5" s="950"/>
      <c r="L5" s="84"/>
    </row>
    <row r="6" spans="2:20" ht="15.75" x14ac:dyDescent="0.25">
      <c r="C6" s="954"/>
      <c r="D6" s="955"/>
      <c r="E6" s="955"/>
      <c r="F6" s="955"/>
      <c r="G6" s="955"/>
      <c r="H6" s="955"/>
      <c r="I6" s="955"/>
      <c r="J6" s="587"/>
      <c r="K6" s="588"/>
      <c r="L6" s="84"/>
    </row>
    <row r="7" spans="2:20" ht="16.5" x14ac:dyDescent="0.25">
      <c r="C7" s="951" t="s">
        <v>253</v>
      </c>
      <c r="D7" s="952"/>
      <c r="E7" s="952"/>
      <c r="F7" s="952"/>
      <c r="G7" s="952"/>
      <c r="H7" s="952"/>
      <c r="I7" s="952"/>
      <c r="J7" s="952"/>
      <c r="K7" s="953"/>
      <c r="L7" s="84"/>
    </row>
    <row r="8" spans="2:20" ht="8.25" customHeight="1" thickBot="1" x14ac:dyDescent="0.3">
      <c r="C8" s="956"/>
      <c r="D8" s="957"/>
      <c r="E8" s="957"/>
      <c r="F8" s="957"/>
      <c r="G8" s="957"/>
      <c r="H8" s="957"/>
      <c r="I8" s="957"/>
      <c r="J8" s="598"/>
      <c r="K8" s="599"/>
      <c r="L8" s="84"/>
    </row>
    <row r="9" spans="2:20" ht="13.5" customHeight="1" x14ac:dyDescent="0.25">
      <c r="C9" s="84"/>
      <c r="I9" s="84"/>
      <c r="J9" s="84"/>
      <c r="K9" s="84"/>
      <c r="L9" s="84"/>
    </row>
    <row r="10" spans="2:20" ht="22.5" customHeight="1" x14ac:dyDescent="0.25">
      <c r="C10" s="947" t="s">
        <v>252</v>
      </c>
      <c r="D10" s="947"/>
      <c r="E10" s="947"/>
      <c r="F10" s="947"/>
      <c r="G10" s="947"/>
      <c r="H10" s="947"/>
      <c r="I10" s="947"/>
      <c r="J10" s="947"/>
      <c r="K10" s="947"/>
      <c r="L10" s="947"/>
    </row>
    <row r="11" spans="2:20" ht="5.25" customHeight="1" thickBot="1" x14ac:dyDescent="0.3">
      <c r="C11" s="153"/>
      <c r="D11" s="154"/>
      <c r="E11" s="154"/>
      <c r="F11" s="154"/>
      <c r="G11" s="154"/>
      <c r="H11" s="154"/>
      <c r="I11" s="153"/>
      <c r="J11" s="153"/>
      <c r="K11" s="153"/>
      <c r="L11" s="155"/>
    </row>
    <row r="12" spans="2:20" ht="23.25" customHeight="1" thickBot="1" x14ac:dyDescent="0.3">
      <c r="B12" s="175" t="s">
        <v>40</v>
      </c>
      <c r="C12" s="447" t="s">
        <v>218</v>
      </c>
      <c r="D12" s="448">
        <v>2003</v>
      </c>
      <c r="E12" s="449">
        <v>2004</v>
      </c>
      <c r="F12" s="449">
        <v>2005</v>
      </c>
      <c r="G12" s="449">
        <v>2006</v>
      </c>
      <c r="H12" s="449">
        <v>2007</v>
      </c>
      <c r="I12" s="449">
        <v>2008</v>
      </c>
      <c r="J12" s="449">
        <v>2009</v>
      </c>
      <c r="K12" s="450">
        <v>2010</v>
      </c>
      <c r="L12" s="156"/>
      <c r="O12" s="462"/>
      <c r="P12" s="462"/>
    </row>
    <row r="13" spans="2:20" ht="15" customHeight="1" x14ac:dyDescent="0.25">
      <c r="B13" s="887" t="s">
        <v>42</v>
      </c>
      <c r="C13" s="165" t="s">
        <v>248</v>
      </c>
      <c r="D13" s="431">
        <v>88966</v>
      </c>
      <c r="E13" s="432">
        <v>96368</v>
      </c>
      <c r="F13" s="432">
        <v>103170</v>
      </c>
      <c r="G13" s="432">
        <v>111971</v>
      </c>
      <c r="H13" s="432">
        <v>122739</v>
      </c>
      <c r="I13" s="432">
        <v>135076</v>
      </c>
      <c r="J13" s="432">
        <v>151125</v>
      </c>
      <c r="K13" s="433">
        <v>170271</v>
      </c>
      <c r="L13" s="157"/>
      <c r="M13" s="98"/>
      <c r="N13" s="98"/>
      <c r="O13" s="187" t="s">
        <v>272</v>
      </c>
      <c r="P13" s="188">
        <v>170271</v>
      </c>
      <c r="Q13" s="98"/>
      <c r="R13" s="98"/>
      <c r="S13" s="98"/>
      <c r="T13" s="98"/>
    </row>
    <row r="14" spans="2:20" ht="15" customHeight="1" x14ac:dyDescent="0.25">
      <c r="B14" s="176" t="s">
        <v>103</v>
      </c>
      <c r="C14" s="470" t="s">
        <v>219</v>
      </c>
      <c r="D14" s="471">
        <v>14146</v>
      </c>
      <c r="E14" s="472">
        <v>15288</v>
      </c>
      <c r="F14" s="472">
        <v>16234</v>
      </c>
      <c r="G14" s="472">
        <v>16982</v>
      </c>
      <c r="H14" s="472">
        <v>17863</v>
      </c>
      <c r="I14" s="472">
        <v>19260</v>
      </c>
      <c r="J14" s="472">
        <v>20690</v>
      </c>
      <c r="K14" s="473">
        <v>22391</v>
      </c>
      <c r="L14" s="158"/>
      <c r="M14" s="159"/>
      <c r="N14" s="159"/>
      <c r="O14" s="187" t="s">
        <v>219</v>
      </c>
      <c r="P14" s="188">
        <v>22391</v>
      </c>
      <c r="Q14" s="160"/>
      <c r="R14" s="160"/>
    </row>
    <row r="15" spans="2:20" ht="15" customHeight="1" x14ac:dyDescent="0.25">
      <c r="C15" s="166" t="s">
        <v>236</v>
      </c>
      <c r="D15" s="219">
        <v>1977</v>
      </c>
      <c r="E15" s="220">
        <v>2317</v>
      </c>
      <c r="F15" s="220">
        <v>2526</v>
      </c>
      <c r="G15" s="220">
        <v>2692</v>
      </c>
      <c r="H15" s="220">
        <v>3083</v>
      </c>
      <c r="I15" s="220">
        <v>3629</v>
      </c>
      <c r="J15" s="220">
        <v>3862</v>
      </c>
      <c r="K15" s="221">
        <v>4240</v>
      </c>
      <c r="L15" s="158"/>
      <c r="O15" s="187" t="s">
        <v>236</v>
      </c>
      <c r="P15" s="188">
        <v>4240</v>
      </c>
    </row>
    <row r="16" spans="2:20" ht="15" customHeight="1" x14ac:dyDescent="0.25">
      <c r="C16" s="470" t="s">
        <v>237</v>
      </c>
      <c r="D16" s="471">
        <v>6708</v>
      </c>
      <c r="E16" s="472">
        <v>9345</v>
      </c>
      <c r="F16" s="472">
        <v>11974</v>
      </c>
      <c r="G16" s="472">
        <v>14629</v>
      </c>
      <c r="H16" s="472">
        <v>17476</v>
      </c>
      <c r="I16" s="472">
        <v>23660</v>
      </c>
      <c r="J16" s="472">
        <v>29638</v>
      </c>
      <c r="K16" s="473">
        <v>36564</v>
      </c>
      <c r="L16" s="158"/>
      <c r="O16" s="187" t="s">
        <v>237</v>
      </c>
      <c r="P16" s="188">
        <v>36564</v>
      </c>
    </row>
    <row r="17" spans="3:19" ht="15" customHeight="1" x14ac:dyDescent="0.25">
      <c r="C17" s="166" t="s">
        <v>238</v>
      </c>
      <c r="D17" s="219">
        <v>1</v>
      </c>
      <c r="E17" s="220">
        <v>1</v>
      </c>
      <c r="F17" s="220">
        <v>1</v>
      </c>
      <c r="G17" s="220">
        <v>1</v>
      </c>
      <c r="H17" s="220">
        <v>1</v>
      </c>
      <c r="I17" s="220">
        <v>1</v>
      </c>
      <c r="J17" s="220">
        <v>1</v>
      </c>
      <c r="K17" s="221">
        <v>1</v>
      </c>
      <c r="L17" s="158"/>
      <c r="O17" s="187" t="s">
        <v>247</v>
      </c>
      <c r="P17" s="188">
        <v>308051</v>
      </c>
    </row>
    <row r="18" spans="3:19" ht="15" customHeight="1" x14ac:dyDescent="0.25">
      <c r="C18" s="470" t="s">
        <v>239</v>
      </c>
      <c r="D18" s="471">
        <v>431</v>
      </c>
      <c r="E18" s="472">
        <v>438</v>
      </c>
      <c r="F18" s="472">
        <v>435</v>
      </c>
      <c r="G18" s="472">
        <v>444</v>
      </c>
      <c r="H18" s="472">
        <v>446</v>
      </c>
      <c r="I18" s="472">
        <v>466</v>
      </c>
      <c r="J18" s="472">
        <v>464</v>
      </c>
      <c r="K18" s="473">
        <v>495</v>
      </c>
      <c r="L18" s="158"/>
      <c r="O18" s="187" t="s">
        <v>386</v>
      </c>
      <c r="P18" s="188">
        <v>4317</v>
      </c>
    </row>
    <row r="19" spans="3:19" ht="15" customHeight="1" x14ac:dyDescent="0.25">
      <c r="C19" s="166" t="s">
        <v>249</v>
      </c>
      <c r="D19" s="219">
        <v>270</v>
      </c>
      <c r="E19" s="220">
        <v>327</v>
      </c>
      <c r="F19" s="220">
        <v>371</v>
      </c>
      <c r="G19" s="220">
        <v>421</v>
      </c>
      <c r="H19" s="220">
        <v>463</v>
      </c>
      <c r="I19" s="220">
        <v>533</v>
      </c>
      <c r="J19" s="220">
        <v>619</v>
      </c>
      <c r="K19" s="221">
        <v>721</v>
      </c>
      <c r="L19" s="158"/>
      <c r="N19" s="98"/>
      <c r="O19" s="187" t="s">
        <v>240</v>
      </c>
      <c r="P19" s="188">
        <v>5881</v>
      </c>
      <c r="Q19" s="98"/>
      <c r="R19" s="98"/>
      <c r="S19" s="98"/>
    </row>
    <row r="20" spans="3:19" ht="15" customHeight="1" x14ac:dyDescent="0.25">
      <c r="C20" s="470" t="s">
        <v>247</v>
      </c>
      <c r="D20" s="471">
        <v>116988</v>
      </c>
      <c r="E20" s="472">
        <v>135576</v>
      </c>
      <c r="F20" s="472">
        <v>152689</v>
      </c>
      <c r="G20" s="472">
        <v>171407</v>
      </c>
      <c r="H20" s="472">
        <v>197274</v>
      </c>
      <c r="I20" s="472">
        <v>235480</v>
      </c>
      <c r="J20" s="472">
        <v>269590</v>
      </c>
      <c r="K20" s="473">
        <v>307556</v>
      </c>
      <c r="L20" s="154"/>
      <c r="O20" s="187" t="s">
        <v>241</v>
      </c>
      <c r="P20" s="188">
        <v>7477</v>
      </c>
    </row>
    <row r="21" spans="3:19" ht="15" customHeight="1" x14ac:dyDescent="0.25">
      <c r="C21" s="166" t="s">
        <v>246</v>
      </c>
      <c r="D21" s="219">
        <v>0</v>
      </c>
      <c r="E21" s="220">
        <v>0</v>
      </c>
      <c r="F21" s="220">
        <v>0</v>
      </c>
      <c r="G21" s="220">
        <v>0</v>
      </c>
      <c r="H21" s="220">
        <v>0</v>
      </c>
      <c r="I21" s="220">
        <v>1</v>
      </c>
      <c r="J21" s="220">
        <v>1</v>
      </c>
      <c r="K21" s="221">
        <v>4</v>
      </c>
      <c r="L21" s="154"/>
      <c r="O21" s="187" t="s">
        <v>271</v>
      </c>
      <c r="P21" s="188">
        <v>1328</v>
      </c>
    </row>
    <row r="22" spans="3:19" ht="15" customHeight="1" x14ac:dyDescent="0.25">
      <c r="C22" s="470" t="s">
        <v>250</v>
      </c>
      <c r="D22" s="471">
        <v>1964</v>
      </c>
      <c r="E22" s="472">
        <v>2074</v>
      </c>
      <c r="F22" s="472">
        <v>2272</v>
      </c>
      <c r="G22" s="472">
        <v>2378</v>
      </c>
      <c r="H22" s="472">
        <v>2616</v>
      </c>
      <c r="I22" s="472">
        <v>2872</v>
      </c>
      <c r="J22" s="472">
        <v>3253</v>
      </c>
      <c r="K22" s="473">
        <v>3596</v>
      </c>
      <c r="L22" s="154"/>
      <c r="O22" s="463"/>
      <c r="P22" s="464">
        <f>SUM(P12:P21)</f>
        <v>560520</v>
      </c>
    </row>
    <row r="23" spans="3:19" ht="15" customHeight="1" x14ac:dyDescent="0.25">
      <c r="C23" s="166" t="s">
        <v>240</v>
      </c>
      <c r="D23" s="219">
        <v>2497</v>
      </c>
      <c r="E23" s="220">
        <v>2824</v>
      </c>
      <c r="F23" s="220">
        <v>3143</v>
      </c>
      <c r="G23" s="220">
        <v>3491</v>
      </c>
      <c r="H23" s="220">
        <v>3905</v>
      </c>
      <c r="I23" s="220">
        <v>4476</v>
      </c>
      <c r="J23" s="220">
        <v>5058</v>
      </c>
      <c r="K23" s="221">
        <v>5881</v>
      </c>
      <c r="L23" s="154"/>
    </row>
    <row r="24" spans="3:19" ht="15" customHeight="1" x14ac:dyDescent="0.25">
      <c r="C24" s="470" t="s">
        <v>241</v>
      </c>
      <c r="D24" s="471">
        <v>3121</v>
      </c>
      <c r="E24" s="472">
        <v>3747</v>
      </c>
      <c r="F24" s="472">
        <v>4263</v>
      </c>
      <c r="G24" s="472">
        <v>4584</v>
      </c>
      <c r="H24" s="472">
        <v>5202</v>
      </c>
      <c r="I24" s="472">
        <v>6125</v>
      </c>
      <c r="J24" s="472">
        <v>6639</v>
      </c>
      <c r="K24" s="473">
        <v>7477</v>
      </c>
      <c r="L24" s="154"/>
    </row>
    <row r="25" spans="3:19" ht="15" customHeight="1" x14ac:dyDescent="0.25">
      <c r="C25" s="166" t="s">
        <v>242</v>
      </c>
      <c r="D25" s="219">
        <v>2</v>
      </c>
      <c r="E25" s="220">
        <v>11</v>
      </c>
      <c r="F25" s="220">
        <v>15</v>
      </c>
      <c r="G25" s="220">
        <v>21</v>
      </c>
      <c r="H25" s="220">
        <v>35</v>
      </c>
      <c r="I25" s="220">
        <v>35</v>
      </c>
      <c r="J25" s="220">
        <v>34</v>
      </c>
      <c r="K25" s="221">
        <v>33</v>
      </c>
      <c r="L25" s="154"/>
    </row>
    <row r="26" spans="3:19" ht="15" customHeight="1" x14ac:dyDescent="0.25">
      <c r="C26" s="470" t="s">
        <v>243</v>
      </c>
      <c r="D26" s="471">
        <v>0</v>
      </c>
      <c r="E26" s="472">
        <v>0</v>
      </c>
      <c r="F26" s="472">
        <v>0</v>
      </c>
      <c r="G26" s="472">
        <v>0</v>
      </c>
      <c r="H26" s="472">
        <v>0</v>
      </c>
      <c r="I26" s="472">
        <v>0</v>
      </c>
      <c r="J26" s="472">
        <v>0</v>
      </c>
      <c r="K26" s="473">
        <v>0</v>
      </c>
      <c r="L26" s="154"/>
    </row>
    <row r="27" spans="3:19" ht="15" customHeight="1" x14ac:dyDescent="0.25">
      <c r="C27" s="166" t="s">
        <v>244</v>
      </c>
      <c r="D27" s="219">
        <v>3</v>
      </c>
      <c r="E27" s="220">
        <v>4</v>
      </c>
      <c r="F27" s="220">
        <v>5</v>
      </c>
      <c r="G27" s="220">
        <v>5</v>
      </c>
      <c r="H27" s="220">
        <v>6</v>
      </c>
      <c r="I27" s="220">
        <v>11</v>
      </c>
      <c r="J27" s="220">
        <v>14</v>
      </c>
      <c r="K27" s="221">
        <v>19</v>
      </c>
      <c r="L27" s="154"/>
    </row>
    <row r="28" spans="3:19" ht="15" customHeight="1" x14ac:dyDescent="0.25">
      <c r="C28" s="470" t="s">
        <v>245</v>
      </c>
      <c r="D28" s="471">
        <v>17</v>
      </c>
      <c r="E28" s="472">
        <v>19</v>
      </c>
      <c r="F28" s="472">
        <v>20</v>
      </c>
      <c r="G28" s="472">
        <v>24</v>
      </c>
      <c r="H28" s="472">
        <v>26</v>
      </c>
      <c r="I28" s="472">
        <v>35</v>
      </c>
      <c r="J28" s="472">
        <v>45</v>
      </c>
      <c r="K28" s="473">
        <v>114</v>
      </c>
      <c r="L28" s="154"/>
    </row>
    <row r="29" spans="3:19" ht="15" customHeight="1" x14ac:dyDescent="0.25">
      <c r="C29" s="166" t="s">
        <v>251</v>
      </c>
      <c r="D29" s="219">
        <v>50</v>
      </c>
      <c r="E29" s="220">
        <v>75</v>
      </c>
      <c r="F29" s="220">
        <v>116</v>
      </c>
      <c r="G29" s="220">
        <v>182</v>
      </c>
      <c r="H29" s="220">
        <v>310</v>
      </c>
      <c r="I29" s="220">
        <v>589</v>
      </c>
      <c r="J29" s="220">
        <v>820</v>
      </c>
      <c r="K29" s="221">
        <v>1157</v>
      </c>
      <c r="L29" s="154"/>
    </row>
    <row r="30" spans="3:19" ht="21.75" customHeight="1" thickBot="1" x14ac:dyDescent="0.3">
      <c r="C30" s="427" t="s">
        <v>10</v>
      </c>
      <c r="D30" s="428">
        <f t="shared" ref="D30:K30" si="0">SUM(D13:D29)</f>
        <v>237141</v>
      </c>
      <c r="E30" s="429">
        <f t="shared" si="0"/>
        <v>268414</v>
      </c>
      <c r="F30" s="429">
        <f t="shared" si="0"/>
        <v>297234</v>
      </c>
      <c r="G30" s="429">
        <f t="shared" si="0"/>
        <v>329232</v>
      </c>
      <c r="H30" s="429">
        <f t="shared" si="0"/>
        <v>371445</v>
      </c>
      <c r="I30" s="429">
        <f t="shared" si="0"/>
        <v>432249</v>
      </c>
      <c r="J30" s="429">
        <f t="shared" si="0"/>
        <v>491853</v>
      </c>
      <c r="K30" s="430">
        <f t="shared" si="0"/>
        <v>560520</v>
      </c>
      <c r="L30" s="154"/>
    </row>
    <row r="31" spans="3:19" x14ac:dyDescent="0.25">
      <c r="C31" s="161" t="s">
        <v>235</v>
      </c>
    </row>
    <row r="32" spans="3:19" x14ac:dyDescent="0.25">
      <c r="C32" s="161" t="s">
        <v>256</v>
      </c>
    </row>
    <row r="34" spans="3:12" ht="25.5" customHeight="1" x14ac:dyDescent="0.25">
      <c r="C34" s="947" t="s">
        <v>255</v>
      </c>
      <c r="D34" s="947"/>
      <c r="E34" s="947"/>
      <c r="F34" s="947"/>
      <c r="G34" s="947"/>
      <c r="H34" s="947"/>
      <c r="I34" s="947"/>
      <c r="J34" s="947"/>
      <c r="K34" s="947"/>
      <c r="L34" s="426"/>
    </row>
    <row r="35" spans="3:12" ht="3.75" customHeight="1" thickBot="1" x14ac:dyDescent="0.3">
      <c r="C35" s="153"/>
      <c r="D35" s="154"/>
      <c r="E35" s="154"/>
      <c r="F35" s="154"/>
      <c r="G35" s="154"/>
      <c r="H35" s="154"/>
      <c r="I35" s="153"/>
      <c r="J35" s="153"/>
      <c r="K35" s="153"/>
      <c r="L35" s="155"/>
    </row>
    <row r="36" spans="3:12" ht="24.75" customHeight="1" thickBot="1" x14ac:dyDescent="0.3">
      <c r="C36" s="447" t="s">
        <v>218</v>
      </c>
      <c r="D36" s="448">
        <v>2003</v>
      </c>
      <c r="E36" s="449">
        <v>2004</v>
      </c>
      <c r="F36" s="449">
        <v>2005</v>
      </c>
      <c r="G36" s="449">
        <v>2006</v>
      </c>
      <c r="H36" s="449">
        <v>2007</v>
      </c>
      <c r="I36" s="449">
        <v>2008</v>
      </c>
      <c r="J36" s="449">
        <v>2009</v>
      </c>
      <c r="K36" s="450">
        <v>2010</v>
      </c>
      <c r="L36" s="156"/>
    </row>
    <row r="37" spans="3:12" x14ac:dyDescent="0.25">
      <c r="C37" s="165" t="s">
        <v>105</v>
      </c>
      <c r="D37" s="434">
        <f>D13/$D$30</f>
        <v>0.37516076933132608</v>
      </c>
      <c r="E37" s="435">
        <f>E13/$E$30</f>
        <v>0.359027472486532</v>
      </c>
      <c r="F37" s="435">
        <f>F13/$F$30</f>
        <v>0.34710026443811948</v>
      </c>
      <c r="G37" s="435">
        <f>G13/$G$30</f>
        <v>0.34009756038295186</v>
      </c>
      <c r="H37" s="435">
        <f>H13/$H$30</f>
        <v>0.33043653838387915</v>
      </c>
      <c r="I37" s="435">
        <f>I13/$I$30</f>
        <v>0.31249580681505335</v>
      </c>
      <c r="J37" s="435">
        <f>J13/$J$30</f>
        <v>0.30725643637428257</v>
      </c>
      <c r="K37" s="436">
        <f>K13/$K$30</f>
        <v>0.30377328195247272</v>
      </c>
      <c r="L37" s="157"/>
    </row>
    <row r="38" spans="3:12" x14ac:dyDescent="0.25">
      <c r="C38" s="470" t="s">
        <v>219</v>
      </c>
      <c r="D38" s="481">
        <f t="shared" ref="D38:D53" si="1">D14/$D$30</f>
        <v>5.9652274385281333E-2</v>
      </c>
      <c r="E38" s="482">
        <f t="shared" ref="E38:E53" si="2">E14/$E$30</f>
        <v>5.6956790629400851E-2</v>
      </c>
      <c r="F38" s="482">
        <f t="shared" ref="F38:F53" si="3">F14/$F$30</f>
        <v>5.4616901162047413E-2</v>
      </c>
      <c r="G38" s="482">
        <f t="shared" ref="G38:G53" si="4">G14/$G$30</f>
        <v>5.1580648296641884E-2</v>
      </c>
      <c r="H38" s="482">
        <f t="shared" ref="H38:H53" si="5">H14/$H$30</f>
        <v>4.8090565224999667E-2</v>
      </c>
      <c r="I38" s="482">
        <f t="shared" ref="I38:I53" si="6">I14/$I$30</f>
        <v>4.4557650798498091E-2</v>
      </c>
      <c r="J38" s="482">
        <f t="shared" ref="J38:J53" si="7">J14/$J$30</f>
        <v>4.2065413853326093E-2</v>
      </c>
      <c r="K38" s="483">
        <f t="shared" ref="K38:K53" si="8">K14/$K$30</f>
        <v>3.994683508170984E-2</v>
      </c>
      <c r="L38" s="158"/>
    </row>
    <row r="39" spans="3:12" x14ac:dyDescent="0.25">
      <c r="C39" s="166" t="s">
        <v>220</v>
      </c>
      <c r="D39" s="222">
        <f t="shared" si="1"/>
        <v>8.3368122762407168E-3</v>
      </c>
      <c r="E39" s="223">
        <f t="shared" si="2"/>
        <v>8.6321875908112102E-3</v>
      </c>
      <c r="F39" s="223">
        <f t="shared" si="3"/>
        <v>8.4983548315468622E-3</v>
      </c>
      <c r="G39" s="223">
        <f t="shared" si="4"/>
        <v>8.1766049472712255E-3</v>
      </c>
      <c r="H39" s="223">
        <f t="shared" si="5"/>
        <v>8.3000174992259954E-3</v>
      </c>
      <c r="I39" s="223">
        <f t="shared" si="6"/>
        <v>8.3956238186785864E-3</v>
      </c>
      <c r="J39" s="223">
        <f t="shared" si="7"/>
        <v>7.8519395022496555E-3</v>
      </c>
      <c r="K39" s="437">
        <f t="shared" si="8"/>
        <v>7.5644044815528439E-3</v>
      </c>
      <c r="L39" s="158"/>
    </row>
    <row r="40" spans="3:12" x14ac:dyDescent="0.25">
      <c r="C40" s="470" t="s">
        <v>221</v>
      </c>
      <c r="D40" s="481">
        <f t="shared" si="1"/>
        <v>2.8286968512404014E-2</v>
      </c>
      <c r="E40" s="482">
        <f t="shared" si="2"/>
        <v>3.4815620645718928E-2</v>
      </c>
      <c r="F40" s="482">
        <f t="shared" si="3"/>
        <v>4.0284758809557453E-2</v>
      </c>
      <c r="G40" s="482">
        <f t="shared" si="4"/>
        <v>4.443371239733683E-2</v>
      </c>
      <c r="H40" s="482">
        <f t="shared" si="5"/>
        <v>4.7048688231097473E-2</v>
      </c>
      <c r="I40" s="482">
        <f t="shared" si="6"/>
        <v>5.4736968737926522E-2</v>
      </c>
      <c r="J40" s="482">
        <f t="shared" si="7"/>
        <v>6.0257841265581383E-2</v>
      </c>
      <c r="K40" s="483">
        <f t="shared" si="8"/>
        <v>6.523228430742882E-2</v>
      </c>
      <c r="L40" s="158"/>
    </row>
    <row r="41" spans="3:12" x14ac:dyDescent="0.25">
      <c r="C41" s="166" t="s">
        <v>222</v>
      </c>
      <c r="D41" s="222">
        <f t="shared" si="1"/>
        <v>4.2169004937990479E-6</v>
      </c>
      <c r="E41" s="223">
        <f t="shared" si="2"/>
        <v>3.7255880840790717E-6</v>
      </c>
      <c r="F41" s="223">
        <f t="shared" si="3"/>
        <v>3.3643526649037458E-6</v>
      </c>
      <c r="G41" s="223">
        <f t="shared" si="4"/>
        <v>3.0373718229090734E-6</v>
      </c>
      <c r="H41" s="223">
        <f t="shared" si="5"/>
        <v>2.6921886147343482E-6</v>
      </c>
      <c r="I41" s="223">
        <f t="shared" si="6"/>
        <v>2.313481349870098E-6</v>
      </c>
      <c r="J41" s="223">
        <f t="shared" si="7"/>
        <v>2.0331277841143592E-6</v>
      </c>
      <c r="K41" s="437">
        <f t="shared" si="8"/>
        <v>1.7840576607435953E-6</v>
      </c>
      <c r="L41" s="158"/>
    </row>
    <row r="42" spans="3:12" x14ac:dyDescent="0.25">
      <c r="C42" s="470" t="s">
        <v>223</v>
      </c>
      <c r="D42" s="481">
        <f t="shared" si="1"/>
        <v>1.8174841128273896E-3</v>
      </c>
      <c r="E42" s="482">
        <f t="shared" si="2"/>
        <v>1.6318075808266334E-3</v>
      </c>
      <c r="F42" s="482">
        <f t="shared" si="3"/>
        <v>1.4634934092331295E-3</v>
      </c>
      <c r="G42" s="482">
        <f t="shared" si="4"/>
        <v>1.3485930893716285E-3</v>
      </c>
      <c r="H42" s="482">
        <f t="shared" si="5"/>
        <v>1.2007161221715193E-3</v>
      </c>
      <c r="I42" s="482">
        <f t="shared" si="6"/>
        <v>1.0780823090394656E-3</v>
      </c>
      <c r="J42" s="482">
        <f t="shared" si="7"/>
        <v>9.4337129182906279E-4</v>
      </c>
      <c r="K42" s="483">
        <f t="shared" si="8"/>
        <v>8.8310854206807962E-4</v>
      </c>
      <c r="L42" s="158"/>
    </row>
    <row r="43" spans="3:12" x14ac:dyDescent="0.25">
      <c r="C43" s="166" t="s">
        <v>224</v>
      </c>
      <c r="D43" s="222">
        <f t="shared" si="1"/>
        <v>1.138563133325743E-3</v>
      </c>
      <c r="E43" s="223">
        <f t="shared" si="2"/>
        <v>1.2182673034938564E-3</v>
      </c>
      <c r="F43" s="223">
        <f t="shared" si="3"/>
        <v>1.2481748386792898E-3</v>
      </c>
      <c r="G43" s="223">
        <f t="shared" si="4"/>
        <v>1.2787335374447198E-3</v>
      </c>
      <c r="H43" s="223">
        <f t="shared" si="5"/>
        <v>1.2464833286220034E-3</v>
      </c>
      <c r="I43" s="223">
        <f t="shared" si="6"/>
        <v>1.2330855594807622E-3</v>
      </c>
      <c r="J43" s="223">
        <f t="shared" si="7"/>
        <v>1.2585060983667884E-3</v>
      </c>
      <c r="K43" s="437">
        <f t="shared" si="8"/>
        <v>1.2863055733961322E-3</v>
      </c>
      <c r="L43" s="158"/>
    </row>
    <row r="44" spans="3:12" x14ac:dyDescent="0.25">
      <c r="C44" s="470" t="s">
        <v>225</v>
      </c>
      <c r="D44" s="481">
        <f t="shared" si="1"/>
        <v>0.49332675496856299</v>
      </c>
      <c r="E44" s="482">
        <f t="shared" si="2"/>
        <v>0.5051003300871042</v>
      </c>
      <c r="F44" s="482">
        <f t="shared" si="3"/>
        <v>0.51369964405148805</v>
      </c>
      <c r="G44" s="482">
        <f t="shared" si="4"/>
        <v>0.52062679204937556</v>
      </c>
      <c r="H44" s="482">
        <f t="shared" si="5"/>
        <v>0.53109881678310378</v>
      </c>
      <c r="I44" s="482">
        <f t="shared" si="6"/>
        <v>0.54477858826741066</v>
      </c>
      <c r="J44" s="482">
        <f t="shared" si="7"/>
        <v>0.54811091931939016</v>
      </c>
      <c r="K44" s="483">
        <f t="shared" si="8"/>
        <v>0.54869763790765713</v>
      </c>
      <c r="L44" s="158"/>
    </row>
    <row r="45" spans="3:12" x14ac:dyDescent="0.25">
      <c r="C45" s="166" t="s">
        <v>226</v>
      </c>
      <c r="D45" s="222">
        <f t="shared" si="1"/>
        <v>0</v>
      </c>
      <c r="E45" s="223">
        <f t="shared" si="2"/>
        <v>0</v>
      </c>
      <c r="F45" s="223">
        <f t="shared" si="3"/>
        <v>0</v>
      </c>
      <c r="G45" s="223">
        <f t="shared" si="4"/>
        <v>0</v>
      </c>
      <c r="H45" s="223">
        <f t="shared" si="5"/>
        <v>0</v>
      </c>
      <c r="I45" s="223">
        <f t="shared" si="6"/>
        <v>2.313481349870098E-6</v>
      </c>
      <c r="J45" s="223">
        <f t="shared" si="7"/>
        <v>2.0331277841143592E-6</v>
      </c>
      <c r="K45" s="437">
        <f t="shared" si="8"/>
        <v>7.1362306429743813E-6</v>
      </c>
      <c r="L45" s="154"/>
    </row>
    <row r="46" spans="3:12" x14ac:dyDescent="0.25">
      <c r="C46" s="470" t="s">
        <v>227</v>
      </c>
      <c r="D46" s="481">
        <f t="shared" si="1"/>
        <v>8.2819925698213292E-3</v>
      </c>
      <c r="E46" s="482">
        <f t="shared" si="2"/>
        <v>7.7268696863799953E-3</v>
      </c>
      <c r="F46" s="482">
        <f t="shared" si="3"/>
        <v>7.6438092546613108E-3</v>
      </c>
      <c r="G46" s="482">
        <f t="shared" si="4"/>
        <v>7.2228701948777764E-3</v>
      </c>
      <c r="H46" s="482">
        <f t="shared" si="5"/>
        <v>7.0427654161450554E-3</v>
      </c>
      <c r="I46" s="482">
        <f t="shared" si="6"/>
        <v>6.6443184368269216E-3</v>
      </c>
      <c r="J46" s="482">
        <f t="shared" si="7"/>
        <v>6.6137646817240109E-3</v>
      </c>
      <c r="K46" s="483">
        <f t="shared" si="8"/>
        <v>6.4154713480339687E-3</v>
      </c>
      <c r="L46" s="154"/>
    </row>
    <row r="47" spans="3:12" x14ac:dyDescent="0.25">
      <c r="C47" s="166" t="s">
        <v>228</v>
      </c>
      <c r="D47" s="222">
        <f t="shared" si="1"/>
        <v>1.0529600533016223E-2</v>
      </c>
      <c r="E47" s="223">
        <f t="shared" si="2"/>
        <v>1.0521060749439299E-2</v>
      </c>
      <c r="F47" s="223">
        <f t="shared" si="3"/>
        <v>1.0574160425792473E-2</v>
      </c>
      <c r="G47" s="223">
        <f t="shared" si="4"/>
        <v>1.0603465033775576E-2</v>
      </c>
      <c r="H47" s="223">
        <f t="shared" si="5"/>
        <v>1.051299654053763E-2</v>
      </c>
      <c r="I47" s="223">
        <f t="shared" si="6"/>
        <v>1.0355142522018558E-2</v>
      </c>
      <c r="J47" s="223">
        <f t="shared" si="7"/>
        <v>1.0283560332050429E-2</v>
      </c>
      <c r="K47" s="437">
        <f t="shared" si="8"/>
        <v>1.0492043102833084E-2</v>
      </c>
      <c r="L47" s="154"/>
    </row>
    <row r="48" spans="3:12" x14ac:dyDescent="0.25">
      <c r="C48" s="470" t="s">
        <v>229</v>
      </c>
      <c r="D48" s="481">
        <f t="shared" si="1"/>
        <v>1.3160946441146829E-2</v>
      </c>
      <c r="E48" s="482">
        <f t="shared" si="2"/>
        <v>1.3959778551044282E-2</v>
      </c>
      <c r="F48" s="482">
        <f t="shared" si="3"/>
        <v>1.4342235410484669E-2</v>
      </c>
      <c r="G48" s="482">
        <f t="shared" si="4"/>
        <v>1.3923312436215191E-2</v>
      </c>
      <c r="H48" s="482">
        <f t="shared" si="5"/>
        <v>1.4004765173848081E-2</v>
      </c>
      <c r="I48" s="482">
        <f t="shared" si="6"/>
        <v>1.417007326795435E-2</v>
      </c>
      <c r="J48" s="482">
        <f t="shared" si="7"/>
        <v>1.3497935358735232E-2</v>
      </c>
      <c r="K48" s="483">
        <f t="shared" si="8"/>
        <v>1.3339399129379861E-2</v>
      </c>
      <c r="L48" s="154"/>
    </row>
    <row r="49" spans="3:13" x14ac:dyDescent="0.25">
      <c r="C49" s="166" t="s">
        <v>230</v>
      </c>
      <c r="D49" s="222">
        <f t="shared" si="1"/>
        <v>8.4338009875980958E-6</v>
      </c>
      <c r="E49" s="223">
        <f t="shared" si="2"/>
        <v>4.0981468924869793E-5</v>
      </c>
      <c r="F49" s="223">
        <f t="shared" si="3"/>
        <v>5.0465289973556186E-5</v>
      </c>
      <c r="G49" s="223">
        <f t="shared" si="4"/>
        <v>6.3784808281090535E-5</v>
      </c>
      <c r="H49" s="223">
        <f t="shared" si="5"/>
        <v>9.4226601515702186E-5</v>
      </c>
      <c r="I49" s="223">
        <f t="shared" si="6"/>
        <v>8.0971847245453436E-5</v>
      </c>
      <c r="J49" s="223">
        <f t="shared" si="7"/>
        <v>6.9126344659888224E-5</v>
      </c>
      <c r="K49" s="437">
        <f t="shared" si="8"/>
        <v>5.8873902804538644E-5</v>
      </c>
      <c r="L49" s="154"/>
    </row>
    <row r="50" spans="3:13" x14ac:dyDescent="0.25">
      <c r="C50" s="470" t="s">
        <v>231</v>
      </c>
      <c r="D50" s="481">
        <f t="shared" si="1"/>
        <v>0</v>
      </c>
      <c r="E50" s="482">
        <f t="shared" si="2"/>
        <v>0</v>
      </c>
      <c r="F50" s="482">
        <f t="shared" si="3"/>
        <v>0</v>
      </c>
      <c r="G50" s="482">
        <f t="shared" si="4"/>
        <v>0</v>
      </c>
      <c r="H50" s="482">
        <f t="shared" si="5"/>
        <v>0</v>
      </c>
      <c r="I50" s="482">
        <f t="shared" si="6"/>
        <v>0</v>
      </c>
      <c r="J50" s="482">
        <f t="shared" si="7"/>
        <v>0</v>
      </c>
      <c r="K50" s="483">
        <f t="shared" si="8"/>
        <v>0</v>
      </c>
      <c r="L50" s="154"/>
    </row>
    <row r="51" spans="3:13" x14ac:dyDescent="0.25">
      <c r="C51" s="166" t="s">
        <v>232</v>
      </c>
      <c r="D51" s="222">
        <f t="shared" si="1"/>
        <v>1.2650701481397144E-5</v>
      </c>
      <c r="E51" s="223">
        <f t="shared" si="2"/>
        <v>1.4902352336316287E-5</v>
      </c>
      <c r="F51" s="223">
        <f t="shared" si="3"/>
        <v>1.682176332451873E-5</v>
      </c>
      <c r="G51" s="223">
        <f t="shared" si="4"/>
        <v>1.5186859114545366E-5</v>
      </c>
      <c r="H51" s="223">
        <f t="shared" si="5"/>
        <v>1.615313168840609E-5</v>
      </c>
      <c r="I51" s="223">
        <f t="shared" si="6"/>
        <v>2.544829484857108E-5</v>
      </c>
      <c r="J51" s="223">
        <f t="shared" si="7"/>
        <v>2.846378897760103E-5</v>
      </c>
      <c r="K51" s="437">
        <f t="shared" si="8"/>
        <v>3.3897095554128308E-5</v>
      </c>
      <c r="L51" s="154"/>
    </row>
    <row r="52" spans="3:13" x14ac:dyDescent="0.25">
      <c r="C52" s="470" t="s">
        <v>233</v>
      </c>
      <c r="D52" s="481">
        <f t="shared" si="1"/>
        <v>7.1687308394583816E-5</v>
      </c>
      <c r="E52" s="482">
        <f t="shared" si="2"/>
        <v>7.0786173597502363E-5</v>
      </c>
      <c r="F52" s="482">
        <f t="shared" si="3"/>
        <v>6.7287053298074919E-5</v>
      </c>
      <c r="G52" s="482">
        <f t="shared" si="4"/>
        <v>7.2896923749817756E-5</v>
      </c>
      <c r="H52" s="482">
        <f t="shared" si="5"/>
        <v>6.9996903983093051E-5</v>
      </c>
      <c r="I52" s="482">
        <f t="shared" si="6"/>
        <v>8.0971847245453436E-5</v>
      </c>
      <c r="J52" s="482">
        <f t="shared" si="7"/>
        <v>9.1490750285146166E-5</v>
      </c>
      <c r="K52" s="483">
        <f t="shared" si="8"/>
        <v>2.0338257332476985E-4</v>
      </c>
      <c r="L52" s="154"/>
    </row>
    <row r="53" spans="3:13" x14ac:dyDescent="0.25">
      <c r="C53" s="166" t="s">
        <v>234</v>
      </c>
      <c r="D53" s="222">
        <f t="shared" si="1"/>
        <v>2.108450246899524E-4</v>
      </c>
      <c r="E53" s="223">
        <f t="shared" si="2"/>
        <v>2.7941910630593041E-4</v>
      </c>
      <c r="F53" s="223">
        <f t="shared" si="3"/>
        <v>3.9026490912883453E-4</v>
      </c>
      <c r="G53" s="223">
        <f t="shared" si="4"/>
        <v>5.5280167176945138E-4</v>
      </c>
      <c r="H53" s="223">
        <f t="shared" si="5"/>
        <v>8.3457847056764799E-4</v>
      </c>
      <c r="I53" s="223">
        <f t="shared" si="6"/>
        <v>1.3626405150734878E-3</v>
      </c>
      <c r="J53" s="223">
        <f t="shared" si="7"/>
        <v>1.6671647829737746E-3</v>
      </c>
      <c r="K53" s="437">
        <f t="shared" si="8"/>
        <v>2.0641547134803398E-3</v>
      </c>
      <c r="L53" s="154"/>
    </row>
    <row r="54" spans="3:13" ht="24" customHeight="1" thickBot="1" x14ac:dyDescent="0.3">
      <c r="C54" s="451" t="s">
        <v>10</v>
      </c>
      <c r="D54" s="452">
        <f t="shared" ref="D54:K54" si="9">SUM(D37:D53)</f>
        <v>0.99999999999999989</v>
      </c>
      <c r="E54" s="453">
        <f t="shared" si="9"/>
        <v>0.99999999999999978</v>
      </c>
      <c r="F54" s="453">
        <f t="shared" si="9"/>
        <v>1</v>
      </c>
      <c r="G54" s="453">
        <f t="shared" si="9"/>
        <v>0.99999999999999989</v>
      </c>
      <c r="H54" s="453">
        <f t="shared" si="9"/>
        <v>1</v>
      </c>
      <c r="I54" s="453">
        <f t="shared" si="9"/>
        <v>0.99999999999999978</v>
      </c>
      <c r="J54" s="453">
        <f t="shared" si="9"/>
        <v>1.0000000000000002</v>
      </c>
      <c r="K54" s="454">
        <f t="shared" si="9"/>
        <v>1.0000000000000002</v>
      </c>
      <c r="L54" s="154"/>
    </row>
    <row r="55" spans="3:13" x14ac:dyDescent="0.25">
      <c r="C55" s="161" t="s">
        <v>235</v>
      </c>
    </row>
    <row r="56" spans="3:13" x14ac:dyDescent="0.25">
      <c r="C56" s="161" t="s">
        <v>256</v>
      </c>
    </row>
    <row r="58" spans="3:13" ht="25.5" customHeight="1" x14ac:dyDescent="0.25">
      <c r="C58" s="947" t="s">
        <v>254</v>
      </c>
      <c r="D58" s="947"/>
      <c r="E58" s="947"/>
      <c r="F58" s="947"/>
      <c r="G58" s="947"/>
      <c r="H58" s="947"/>
      <c r="I58" s="947"/>
      <c r="J58" s="947"/>
      <c r="K58" s="947"/>
      <c r="L58" s="947"/>
      <c r="M58" s="947"/>
    </row>
    <row r="59" spans="3:13" ht="3.75" customHeight="1" thickBot="1" x14ac:dyDescent="0.3">
      <c r="C59" s="153"/>
      <c r="D59" s="154"/>
      <c r="E59" s="154"/>
      <c r="F59" s="154"/>
      <c r="G59" s="154"/>
      <c r="H59" s="154"/>
      <c r="I59" s="153"/>
      <c r="J59" s="153"/>
      <c r="K59" s="153"/>
      <c r="L59" s="153"/>
      <c r="M59" s="153"/>
    </row>
    <row r="60" spans="3:13" ht="41.25" customHeight="1" thickBot="1" x14ac:dyDescent="0.3">
      <c r="C60" s="447" t="s">
        <v>218</v>
      </c>
      <c r="D60" s="455" t="s">
        <v>74</v>
      </c>
      <c r="E60" s="456" t="s">
        <v>75</v>
      </c>
      <c r="F60" s="456" t="s">
        <v>67</v>
      </c>
      <c r="G60" s="456" t="s">
        <v>76</v>
      </c>
      <c r="H60" s="456" t="s">
        <v>77</v>
      </c>
      <c r="I60" s="456" t="s">
        <v>269</v>
      </c>
      <c r="J60" s="457" t="s">
        <v>385</v>
      </c>
      <c r="K60" s="182"/>
      <c r="L60" s="89"/>
    </row>
    <row r="61" spans="3:13" x14ac:dyDescent="0.25">
      <c r="C61" s="173" t="s">
        <v>105</v>
      </c>
      <c r="D61" s="443">
        <f t="shared" ref="D61:J61" si="10">(E13-D13)/D13</f>
        <v>8.3200323719173616E-2</v>
      </c>
      <c r="E61" s="440">
        <f t="shared" si="10"/>
        <v>7.0583596214511046E-2</v>
      </c>
      <c r="F61" s="440">
        <f t="shared" si="10"/>
        <v>8.5305805951342448E-2</v>
      </c>
      <c r="G61" s="440">
        <f t="shared" si="10"/>
        <v>9.6167757722981848E-2</v>
      </c>
      <c r="H61" s="440">
        <f t="shared" si="10"/>
        <v>0.10051409902313038</v>
      </c>
      <c r="I61" s="440">
        <f t="shared" si="10"/>
        <v>0.11881459326601321</v>
      </c>
      <c r="J61" s="441">
        <f t="shared" si="10"/>
        <v>0.12668982630272954</v>
      </c>
      <c r="K61" s="162"/>
      <c r="L61" s="112"/>
    </row>
    <row r="62" spans="3:13" x14ac:dyDescent="0.25">
      <c r="C62" s="474" t="s">
        <v>219</v>
      </c>
      <c r="D62" s="475">
        <f t="shared" ref="D62:I78" si="11">(E14-D14)/D14</f>
        <v>8.0729534850841222E-2</v>
      </c>
      <c r="E62" s="476">
        <f t="shared" si="11"/>
        <v>6.1878597592883305E-2</v>
      </c>
      <c r="F62" s="476">
        <f t="shared" si="11"/>
        <v>4.6076136503634346E-2</v>
      </c>
      <c r="G62" s="476">
        <f t="shared" si="11"/>
        <v>5.1878459545401011E-2</v>
      </c>
      <c r="H62" s="476">
        <f t="shared" si="11"/>
        <v>7.8206348317751778E-2</v>
      </c>
      <c r="I62" s="476">
        <f t="shared" si="11"/>
        <v>7.4247144340602284E-2</v>
      </c>
      <c r="J62" s="477">
        <f t="shared" ref="J62:J73" si="12">(K14-J14)/J14</f>
        <v>8.2213629772837124E-2</v>
      </c>
      <c r="K62" s="162"/>
      <c r="L62" s="163"/>
    </row>
    <row r="63" spans="3:13" x14ac:dyDescent="0.25">
      <c r="C63" s="174" t="s">
        <v>220</v>
      </c>
      <c r="D63" s="224">
        <f t="shared" si="11"/>
        <v>0.1719777440566515</v>
      </c>
      <c r="E63" s="225">
        <f t="shared" si="11"/>
        <v>9.0202848511005615E-2</v>
      </c>
      <c r="F63" s="225">
        <f t="shared" si="11"/>
        <v>6.5716547901821062E-2</v>
      </c>
      <c r="G63" s="225">
        <f t="shared" si="11"/>
        <v>0.14524517087667163</v>
      </c>
      <c r="H63" s="225">
        <f t="shared" si="11"/>
        <v>0.17710022705157313</v>
      </c>
      <c r="I63" s="225">
        <f t="shared" si="11"/>
        <v>6.420501515569027E-2</v>
      </c>
      <c r="J63" s="226">
        <f t="shared" si="12"/>
        <v>9.787674779906784E-2</v>
      </c>
      <c r="K63" s="162"/>
      <c r="L63" s="163"/>
    </row>
    <row r="64" spans="3:13" x14ac:dyDescent="0.25">
      <c r="C64" s="474" t="s">
        <v>221</v>
      </c>
      <c r="D64" s="475">
        <f t="shared" si="11"/>
        <v>0.39311270125223613</v>
      </c>
      <c r="E64" s="476">
        <f t="shared" si="11"/>
        <v>0.28132691278758692</v>
      </c>
      <c r="F64" s="476">
        <f t="shared" si="11"/>
        <v>0.22173041590111908</v>
      </c>
      <c r="G64" s="476">
        <f t="shared" si="11"/>
        <v>0.19461343905940257</v>
      </c>
      <c r="H64" s="476">
        <f t="shared" si="11"/>
        <v>0.35385671778439004</v>
      </c>
      <c r="I64" s="476">
        <f t="shared" si="11"/>
        <v>0.25266272189349115</v>
      </c>
      <c r="J64" s="477">
        <f t="shared" si="12"/>
        <v>0.23368648356839192</v>
      </c>
      <c r="K64" s="162"/>
      <c r="L64" s="163"/>
    </row>
    <row r="65" spans="3:12" x14ac:dyDescent="0.25">
      <c r="C65" s="174" t="s">
        <v>222</v>
      </c>
      <c r="D65" s="224">
        <f t="shared" si="11"/>
        <v>0</v>
      </c>
      <c r="E65" s="225">
        <f t="shared" si="11"/>
        <v>0</v>
      </c>
      <c r="F65" s="225">
        <f t="shared" si="11"/>
        <v>0</v>
      </c>
      <c r="G65" s="225">
        <f t="shared" si="11"/>
        <v>0</v>
      </c>
      <c r="H65" s="225">
        <f t="shared" si="11"/>
        <v>0</v>
      </c>
      <c r="I65" s="225">
        <f t="shared" si="11"/>
        <v>0</v>
      </c>
      <c r="J65" s="226">
        <f t="shared" si="12"/>
        <v>0</v>
      </c>
      <c r="K65" s="162"/>
      <c r="L65" s="163"/>
    </row>
    <row r="66" spans="3:12" x14ac:dyDescent="0.25">
      <c r="C66" s="474" t="s">
        <v>223</v>
      </c>
      <c r="D66" s="475">
        <f t="shared" si="11"/>
        <v>1.6241299303944315E-2</v>
      </c>
      <c r="E66" s="476">
        <f t="shared" si="11"/>
        <v>-6.8493150684931503E-3</v>
      </c>
      <c r="F66" s="476">
        <f t="shared" si="11"/>
        <v>2.0689655172413793E-2</v>
      </c>
      <c r="G66" s="476">
        <f t="shared" si="11"/>
        <v>4.5045045045045045E-3</v>
      </c>
      <c r="H66" s="476">
        <f t="shared" si="11"/>
        <v>4.4843049327354258E-2</v>
      </c>
      <c r="I66" s="476">
        <f t="shared" si="11"/>
        <v>-4.2918454935622317E-3</v>
      </c>
      <c r="J66" s="477">
        <f t="shared" si="12"/>
        <v>6.6810344827586202E-2</v>
      </c>
      <c r="K66" s="162"/>
      <c r="L66" s="163"/>
    </row>
    <row r="67" spans="3:12" x14ac:dyDescent="0.25">
      <c r="C67" s="174" t="s">
        <v>224</v>
      </c>
      <c r="D67" s="224">
        <f t="shared" si="11"/>
        <v>0.21111111111111111</v>
      </c>
      <c r="E67" s="225">
        <f t="shared" si="11"/>
        <v>0.13455657492354739</v>
      </c>
      <c r="F67" s="225">
        <f t="shared" si="11"/>
        <v>0.13477088948787061</v>
      </c>
      <c r="G67" s="225">
        <f t="shared" si="11"/>
        <v>9.9762470308788598E-2</v>
      </c>
      <c r="H67" s="225">
        <f t="shared" si="11"/>
        <v>0.15118790496760259</v>
      </c>
      <c r="I67" s="225">
        <f t="shared" si="11"/>
        <v>0.16135084427767354</v>
      </c>
      <c r="J67" s="226">
        <f t="shared" si="12"/>
        <v>0.16478190630048464</v>
      </c>
      <c r="K67" s="162"/>
      <c r="L67" s="163"/>
    </row>
    <row r="68" spans="3:12" x14ac:dyDescent="0.25">
      <c r="C68" s="474" t="s">
        <v>225</v>
      </c>
      <c r="D68" s="475">
        <f t="shared" si="11"/>
        <v>0.15888809108626525</v>
      </c>
      <c r="E68" s="476">
        <f t="shared" si="11"/>
        <v>0.12622440549949843</v>
      </c>
      <c r="F68" s="476">
        <f t="shared" si="11"/>
        <v>0.12258905356639968</v>
      </c>
      <c r="G68" s="476">
        <f t="shared" si="11"/>
        <v>0.15090982281937143</v>
      </c>
      <c r="H68" s="476">
        <f t="shared" si="11"/>
        <v>0.19366971825988219</v>
      </c>
      <c r="I68" s="476">
        <f t="shared" si="11"/>
        <v>0.14485306607779855</v>
      </c>
      <c r="J68" s="477">
        <f t="shared" si="12"/>
        <v>0.14082866575169703</v>
      </c>
      <c r="K68" s="162"/>
      <c r="L68" s="163"/>
    </row>
    <row r="69" spans="3:12" x14ac:dyDescent="0.25">
      <c r="C69" s="174" t="s">
        <v>226</v>
      </c>
      <c r="D69" s="438" t="s">
        <v>99</v>
      </c>
      <c r="E69" s="439" t="s">
        <v>99</v>
      </c>
      <c r="F69" s="439" t="s">
        <v>99</v>
      </c>
      <c r="G69" s="439" t="s">
        <v>99</v>
      </c>
      <c r="H69" s="439" t="s">
        <v>99</v>
      </c>
      <c r="I69" s="225">
        <f t="shared" si="11"/>
        <v>0</v>
      </c>
      <c r="J69" s="226">
        <f t="shared" si="12"/>
        <v>3</v>
      </c>
      <c r="K69" s="162"/>
      <c r="L69" s="56"/>
    </row>
    <row r="70" spans="3:12" x14ac:dyDescent="0.25">
      <c r="C70" s="474" t="s">
        <v>227</v>
      </c>
      <c r="D70" s="475">
        <f t="shared" si="11"/>
        <v>5.6008146639511203E-2</v>
      </c>
      <c r="E70" s="476">
        <f t="shared" si="11"/>
        <v>9.5467695274831246E-2</v>
      </c>
      <c r="F70" s="476">
        <f t="shared" si="11"/>
        <v>4.6654929577464789E-2</v>
      </c>
      <c r="G70" s="476">
        <f t="shared" si="11"/>
        <v>0.10008410428931876</v>
      </c>
      <c r="H70" s="476">
        <f t="shared" si="11"/>
        <v>9.7859327217125383E-2</v>
      </c>
      <c r="I70" s="476">
        <f t="shared" si="11"/>
        <v>0.13266016713091922</v>
      </c>
      <c r="J70" s="477">
        <f t="shared" si="12"/>
        <v>0.10544113126344912</v>
      </c>
      <c r="K70" s="162"/>
      <c r="L70" s="56"/>
    </row>
    <row r="71" spans="3:12" x14ac:dyDescent="0.25">
      <c r="C71" s="174" t="s">
        <v>228</v>
      </c>
      <c r="D71" s="224">
        <f t="shared" si="11"/>
        <v>0.13095714857829396</v>
      </c>
      <c r="E71" s="225">
        <f t="shared" si="11"/>
        <v>0.11296033994334277</v>
      </c>
      <c r="F71" s="225">
        <f t="shared" si="11"/>
        <v>0.11072223989818644</v>
      </c>
      <c r="G71" s="225">
        <f t="shared" si="11"/>
        <v>0.11859066170151819</v>
      </c>
      <c r="H71" s="225">
        <f t="shared" si="11"/>
        <v>0.14622279129321383</v>
      </c>
      <c r="I71" s="225">
        <f t="shared" si="11"/>
        <v>0.13002680965147453</v>
      </c>
      <c r="J71" s="226">
        <f t="shared" si="12"/>
        <v>0.16271253459865559</v>
      </c>
      <c r="K71" s="162"/>
      <c r="L71" s="56"/>
    </row>
    <row r="72" spans="3:12" x14ac:dyDescent="0.25">
      <c r="C72" s="474" t="s">
        <v>229</v>
      </c>
      <c r="D72" s="475">
        <f t="shared" si="11"/>
        <v>0.20057673822492791</v>
      </c>
      <c r="E72" s="476">
        <f t="shared" si="11"/>
        <v>0.13771016813450759</v>
      </c>
      <c r="F72" s="476">
        <f t="shared" si="11"/>
        <v>7.5299085151301903E-2</v>
      </c>
      <c r="G72" s="476">
        <f t="shared" si="11"/>
        <v>0.13481675392670156</v>
      </c>
      <c r="H72" s="476">
        <f t="shared" si="11"/>
        <v>0.1774317570165321</v>
      </c>
      <c r="I72" s="476">
        <f t="shared" si="11"/>
        <v>8.3918367346938777E-2</v>
      </c>
      <c r="J72" s="477">
        <f t="shared" si="12"/>
        <v>0.12622382888989306</v>
      </c>
      <c r="K72" s="162"/>
      <c r="L72" s="56"/>
    </row>
    <row r="73" spans="3:12" x14ac:dyDescent="0.25">
      <c r="C73" s="174" t="s">
        <v>230</v>
      </c>
      <c r="D73" s="224">
        <f t="shared" si="11"/>
        <v>4.5</v>
      </c>
      <c r="E73" s="225">
        <f t="shared" si="11"/>
        <v>0.36363636363636365</v>
      </c>
      <c r="F73" s="225">
        <f t="shared" si="11"/>
        <v>0.4</v>
      </c>
      <c r="G73" s="225">
        <f t="shared" si="11"/>
        <v>0.66666666666666663</v>
      </c>
      <c r="H73" s="225">
        <f t="shared" si="11"/>
        <v>0</v>
      </c>
      <c r="I73" s="225">
        <f t="shared" si="11"/>
        <v>-2.8571428571428571E-2</v>
      </c>
      <c r="J73" s="226">
        <f t="shared" si="12"/>
        <v>-2.9411764705882353E-2</v>
      </c>
      <c r="K73" s="162"/>
      <c r="L73" s="56"/>
    </row>
    <row r="74" spans="3:12" x14ac:dyDescent="0.25">
      <c r="C74" s="474" t="s">
        <v>231</v>
      </c>
      <c r="D74" s="478" t="s">
        <v>99</v>
      </c>
      <c r="E74" s="479" t="s">
        <v>99</v>
      </c>
      <c r="F74" s="479" t="s">
        <v>99</v>
      </c>
      <c r="G74" s="479" t="s">
        <v>99</v>
      </c>
      <c r="H74" s="479" t="s">
        <v>99</v>
      </c>
      <c r="I74" s="479" t="s">
        <v>99</v>
      </c>
      <c r="J74" s="480" t="s">
        <v>99</v>
      </c>
      <c r="K74" s="162"/>
      <c r="L74" s="56"/>
    </row>
    <row r="75" spans="3:12" x14ac:dyDescent="0.25">
      <c r="C75" s="174" t="s">
        <v>232</v>
      </c>
      <c r="D75" s="224">
        <f t="shared" si="11"/>
        <v>0.33333333333333331</v>
      </c>
      <c r="E75" s="225">
        <f t="shared" si="11"/>
        <v>0.25</v>
      </c>
      <c r="F75" s="225">
        <f t="shared" si="11"/>
        <v>0</v>
      </c>
      <c r="G75" s="225">
        <f t="shared" si="11"/>
        <v>0.2</v>
      </c>
      <c r="H75" s="225">
        <f t="shared" si="11"/>
        <v>0.83333333333333337</v>
      </c>
      <c r="I75" s="225">
        <f t="shared" si="11"/>
        <v>0.27272727272727271</v>
      </c>
      <c r="J75" s="226">
        <f>(K27-J27)/J27</f>
        <v>0.35714285714285715</v>
      </c>
      <c r="K75" s="162"/>
      <c r="L75" s="56"/>
    </row>
    <row r="76" spans="3:12" x14ac:dyDescent="0.25">
      <c r="C76" s="474" t="s">
        <v>233</v>
      </c>
      <c r="D76" s="475">
        <f t="shared" si="11"/>
        <v>0.11764705882352941</v>
      </c>
      <c r="E76" s="476">
        <f t="shared" si="11"/>
        <v>5.2631578947368418E-2</v>
      </c>
      <c r="F76" s="476">
        <f t="shared" si="11"/>
        <v>0.2</v>
      </c>
      <c r="G76" s="476">
        <f t="shared" si="11"/>
        <v>8.3333333333333329E-2</v>
      </c>
      <c r="H76" s="476">
        <f t="shared" si="11"/>
        <v>0.34615384615384615</v>
      </c>
      <c r="I76" s="476">
        <f t="shared" si="11"/>
        <v>0.2857142857142857</v>
      </c>
      <c r="J76" s="477">
        <f>(K28-J28)/J28</f>
        <v>1.5333333333333334</v>
      </c>
      <c r="K76" s="162"/>
      <c r="L76" s="56"/>
    </row>
    <row r="77" spans="3:12" ht="15.75" thickBot="1" x14ac:dyDescent="0.3">
      <c r="C77" s="442" t="s">
        <v>234</v>
      </c>
      <c r="D77" s="444">
        <f t="shared" si="11"/>
        <v>0.5</v>
      </c>
      <c r="E77" s="445">
        <f t="shared" ref="E77:J78" si="13">(F29-E29)/E29</f>
        <v>0.54666666666666663</v>
      </c>
      <c r="F77" s="445">
        <f t="shared" si="13"/>
        <v>0.56896551724137934</v>
      </c>
      <c r="G77" s="445">
        <f t="shared" si="13"/>
        <v>0.70329670329670335</v>
      </c>
      <c r="H77" s="445">
        <f t="shared" si="13"/>
        <v>0.9</v>
      </c>
      <c r="I77" s="445">
        <f t="shared" si="13"/>
        <v>0.39219015280135822</v>
      </c>
      <c r="J77" s="446">
        <f t="shared" si="13"/>
        <v>0.41097560975609754</v>
      </c>
      <c r="K77" s="162"/>
      <c r="L77" s="56"/>
    </row>
    <row r="78" spans="3:12" ht="21.75" customHeight="1" thickBot="1" x14ac:dyDescent="0.3">
      <c r="C78" s="458" t="s">
        <v>10</v>
      </c>
      <c r="D78" s="459">
        <f t="shared" si="11"/>
        <v>0.13187512914257762</v>
      </c>
      <c r="E78" s="460">
        <f t="shared" si="13"/>
        <v>0.10737144858315885</v>
      </c>
      <c r="F78" s="460">
        <f t="shared" si="13"/>
        <v>0.10765255657159006</v>
      </c>
      <c r="G78" s="460">
        <f t="shared" si="13"/>
        <v>0.12821657676046072</v>
      </c>
      <c r="H78" s="460">
        <f t="shared" si="13"/>
        <v>0.16369583653030731</v>
      </c>
      <c r="I78" s="460">
        <f t="shared" si="13"/>
        <v>0.13789274237765733</v>
      </c>
      <c r="J78" s="461">
        <f t="shared" si="13"/>
        <v>0.13960878555178072</v>
      </c>
      <c r="K78" s="164"/>
      <c r="L78" s="56"/>
    </row>
    <row r="79" spans="3:12" x14ac:dyDescent="0.25">
      <c r="C79" s="161" t="s">
        <v>235</v>
      </c>
    </row>
    <row r="80" spans="3:12" x14ac:dyDescent="0.25">
      <c r="C80" s="161" t="s">
        <v>256</v>
      </c>
    </row>
    <row r="81" spans="3:11" x14ac:dyDescent="0.25">
      <c r="C81" s="161"/>
    </row>
    <row r="82" spans="3:11" ht="198.75" customHeight="1" x14ac:dyDescent="0.25">
      <c r="C82" s="161"/>
    </row>
    <row r="84" spans="3:11" x14ac:dyDescent="0.25">
      <c r="C84" s="416"/>
      <c r="D84" s="416"/>
      <c r="E84" s="416"/>
      <c r="F84" s="416"/>
      <c r="G84" s="416"/>
      <c r="H84" s="416"/>
      <c r="I84" s="416"/>
      <c r="J84" s="416"/>
      <c r="K84" s="419"/>
    </row>
    <row r="85" spans="3:11" x14ac:dyDescent="0.25">
      <c r="C85" s="416"/>
      <c r="D85" s="416"/>
      <c r="E85" s="416"/>
      <c r="F85" s="885" t="s">
        <v>40</v>
      </c>
      <c r="G85" s="416"/>
      <c r="H85" s="416"/>
      <c r="I85" s="416"/>
      <c r="J85" s="416"/>
      <c r="K85" s="419"/>
    </row>
    <row r="86" spans="3:11" x14ac:dyDescent="0.25">
      <c r="C86" s="417"/>
      <c r="D86" s="417"/>
      <c r="E86" s="417"/>
      <c r="F86" s="887" t="s">
        <v>42</v>
      </c>
      <c r="G86" s="417"/>
      <c r="H86" s="417"/>
      <c r="I86" s="417"/>
      <c r="J86" s="417"/>
      <c r="K86" s="420"/>
    </row>
    <row r="87" spans="3:11" x14ac:dyDescent="0.25">
      <c r="F87" s="886" t="s">
        <v>103</v>
      </c>
    </row>
  </sheetData>
  <sheetProtection password="EE7B" sheet="1" objects="1" scenarios="1"/>
  <mergeCells count="9">
    <mergeCell ref="C58:M58"/>
    <mergeCell ref="C10:L10"/>
    <mergeCell ref="C3:K3"/>
    <mergeCell ref="C4:K4"/>
    <mergeCell ref="C5:K5"/>
    <mergeCell ref="C7:K7"/>
    <mergeCell ref="C34:K34"/>
    <mergeCell ref="C6:I6"/>
    <mergeCell ref="C8:I8"/>
  </mergeCells>
  <hyperlinks>
    <hyperlink ref="B13" location="'ACIDENTES COM VÍTIMAS'!A1" display="AVANÇAR &gt;&gt;"/>
    <hyperlink ref="B14" location="INTRODUÇÃO!A1" display="&lt;&lt; VOLTAR"/>
    <hyperlink ref="B12" location="'INÍCIO '!A1" display="INÍCIO"/>
    <hyperlink ref="F86" location="'ACIDENTES COM VÍTIMAS'!A1" display="AVANÇAR &gt;&gt;"/>
    <hyperlink ref="F87" location="INTRODUÇÃO!A1" display="&lt;&lt; VOLTAR"/>
    <hyperlink ref="F85" location="'INÍCIO '!A1" display="INÍCIO"/>
  </hyperlinks>
  <printOptions horizontalCentered="1"/>
  <pageMargins left="0.51181102362204722" right="0.51181102362204722" top="0.78740157480314965" bottom="0.78740157480314965" header="0.31496062992125984" footer="0.31496062992125984"/>
  <pageSetup paperSize="9" scale="87" orientation="portrait" r:id="rId1"/>
  <rowBreaks count="1" manualBreakCount="1">
    <brk id="56" min="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S221"/>
  <sheetViews>
    <sheetView showGridLines="0" showRowColHeaders="0" topLeftCell="A202" zoomScaleNormal="100" workbookViewId="0">
      <selection activeCell="G220" sqref="G220:H220"/>
    </sheetView>
  </sheetViews>
  <sheetFormatPr baseColWidth="10" defaultRowHeight="15" x14ac:dyDescent="0.25"/>
  <cols>
    <col min="1" max="1" width="12.42578125" customWidth="1"/>
    <col min="2" max="2" width="14.7109375" customWidth="1"/>
    <col min="3" max="3" width="5.7109375" customWidth="1"/>
    <col min="4" max="4" width="23.5703125" customWidth="1"/>
    <col min="5" max="9" width="6.5703125" customWidth="1"/>
    <col min="10" max="10" width="6.85546875" customWidth="1"/>
    <col min="11" max="14" width="6.5703125" customWidth="1"/>
    <col min="15" max="15" width="4.42578125" customWidth="1"/>
    <col min="16" max="18" width="9.85546875" customWidth="1"/>
    <col min="19" max="256" width="9.140625" customWidth="1"/>
  </cols>
  <sheetData>
    <row r="1" spans="2:18" ht="15.75" thickBot="1" x14ac:dyDescent="0.3"/>
    <row r="2" spans="2:18" x14ac:dyDescent="0.25">
      <c r="D2" s="528"/>
      <c r="E2" s="529"/>
      <c r="F2" s="529"/>
      <c r="G2" s="529"/>
      <c r="H2" s="529"/>
      <c r="I2" s="529"/>
      <c r="J2" s="529"/>
      <c r="K2" s="529"/>
      <c r="L2" s="529"/>
      <c r="M2" s="529"/>
      <c r="N2" s="530"/>
    </row>
    <row r="3" spans="2:18" ht="15.75" x14ac:dyDescent="0.25">
      <c r="D3" s="961" t="s">
        <v>38</v>
      </c>
      <c r="E3" s="962"/>
      <c r="F3" s="962"/>
      <c r="G3" s="962"/>
      <c r="H3" s="962"/>
      <c r="I3" s="962"/>
      <c r="J3" s="962"/>
      <c r="K3" s="962"/>
      <c r="L3" s="962"/>
      <c r="M3" s="962"/>
      <c r="N3" s="963"/>
    </row>
    <row r="4" spans="2:18" ht="15.75" x14ac:dyDescent="0.25">
      <c r="D4" s="961" t="s">
        <v>39</v>
      </c>
      <c r="E4" s="962"/>
      <c r="F4" s="962"/>
      <c r="G4" s="962"/>
      <c r="H4" s="962"/>
      <c r="I4" s="962"/>
      <c r="J4" s="962"/>
      <c r="K4" s="962"/>
      <c r="L4" s="962"/>
      <c r="M4" s="962"/>
      <c r="N4" s="963"/>
    </row>
    <row r="5" spans="2:18" ht="15.75" x14ac:dyDescent="0.25">
      <c r="D5" s="961" t="s">
        <v>41</v>
      </c>
      <c r="E5" s="962"/>
      <c r="F5" s="962"/>
      <c r="G5" s="962"/>
      <c r="H5" s="962"/>
      <c r="I5" s="962"/>
      <c r="J5" s="962"/>
      <c r="K5" s="962"/>
      <c r="L5" s="962"/>
      <c r="M5" s="962"/>
      <c r="N5" s="963"/>
    </row>
    <row r="6" spans="2:18" ht="6" customHeight="1" x14ac:dyDescent="0.25">
      <c r="D6" s="969"/>
      <c r="E6" s="970"/>
      <c r="F6" s="970"/>
      <c r="G6" s="970"/>
      <c r="H6" s="970"/>
      <c r="I6" s="970"/>
      <c r="J6" s="970"/>
      <c r="K6" s="970"/>
      <c r="L6" s="531"/>
      <c r="M6" s="531"/>
      <c r="N6" s="532"/>
    </row>
    <row r="7" spans="2:18" ht="17.25" customHeight="1" x14ac:dyDescent="0.25">
      <c r="D7" s="961" t="s">
        <v>43</v>
      </c>
      <c r="E7" s="962"/>
      <c r="F7" s="962"/>
      <c r="G7" s="962"/>
      <c r="H7" s="962"/>
      <c r="I7" s="962"/>
      <c r="J7" s="962"/>
      <c r="K7" s="962"/>
      <c r="L7" s="962"/>
      <c r="M7" s="962"/>
      <c r="N7" s="963"/>
    </row>
    <row r="8" spans="2:18" ht="19.5" customHeight="1" thickBot="1" x14ac:dyDescent="0.3">
      <c r="D8" s="974" t="s">
        <v>45</v>
      </c>
      <c r="E8" s="975"/>
      <c r="F8" s="975"/>
      <c r="G8" s="975"/>
      <c r="H8" s="975"/>
      <c r="I8" s="975"/>
      <c r="J8" s="975"/>
      <c r="K8" s="975"/>
      <c r="L8" s="975"/>
      <c r="M8" s="975"/>
      <c r="N8" s="976"/>
    </row>
    <row r="9" spans="2:18" ht="6.75" customHeight="1" thickBot="1" x14ac:dyDescent="0.3"/>
    <row r="10" spans="2:18" ht="15" customHeight="1" x14ac:dyDescent="0.25">
      <c r="D10" s="964" t="s">
        <v>46</v>
      </c>
      <c r="E10" s="493" t="s">
        <v>47</v>
      </c>
      <c r="F10" s="494" t="s">
        <v>47</v>
      </c>
      <c r="G10" s="494" t="s">
        <v>47</v>
      </c>
      <c r="H10" s="494" t="s">
        <v>47</v>
      </c>
      <c r="I10" s="494" t="s">
        <v>47</v>
      </c>
      <c r="J10" s="494" t="s">
        <v>47</v>
      </c>
      <c r="K10" s="494" t="s">
        <v>47</v>
      </c>
      <c r="L10" s="495" t="s">
        <v>47</v>
      </c>
      <c r="M10" s="496" t="s">
        <v>47</v>
      </c>
      <c r="N10" s="497" t="s">
        <v>47</v>
      </c>
      <c r="O10" s="5"/>
      <c r="P10" s="5"/>
      <c r="Q10" s="5"/>
      <c r="R10" s="5"/>
    </row>
    <row r="11" spans="2:18" ht="16.5" thickBot="1" x14ac:dyDescent="0.3">
      <c r="B11" s="968" t="s">
        <v>40</v>
      </c>
      <c r="C11" s="968"/>
      <c r="D11" s="965"/>
      <c r="E11" s="498">
        <v>2001</v>
      </c>
      <c r="F11" s="499">
        <v>2002</v>
      </c>
      <c r="G11" s="499">
        <v>2003</v>
      </c>
      <c r="H11" s="499">
        <v>2004</v>
      </c>
      <c r="I11" s="499">
        <v>2005</v>
      </c>
      <c r="J11" s="499">
        <v>2006</v>
      </c>
      <c r="K11" s="499">
        <v>2007</v>
      </c>
      <c r="L11" s="500">
        <v>2008</v>
      </c>
      <c r="M11" s="501">
        <v>2009</v>
      </c>
      <c r="N11" s="502">
        <v>2010</v>
      </c>
      <c r="O11" s="5"/>
      <c r="P11" s="5"/>
      <c r="Q11" s="5"/>
      <c r="R11" s="5"/>
    </row>
    <row r="12" spans="2:18" ht="15.75" customHeight="1" x14ac:dyDescent="0.25">
      <c r="B12" s="972" t="s">
        <v>42</v>
      </c>
      <c r="C12" s="973"/>
      <c r="D12" s="7" t="s">
        <v>48</v>
      </c>
      <c r="E12" s="206">
        <v>1186</v>
      </c>
      <c r="F12" s="207">
        <v>1850</v>
      </c>
      <c r="G12" s="207">
        <v>1977</v>
      </c>
      <c r="H12" s="207">
        <v>2768</v>
      </c>
      <c r="I12" s="207">
        <v>3013</v>
      </c>
      <c r="J12" s="207">
        <v>2988</v>
      </c>
      <c r="K12" s="207">
        <v>4553</v>
      </c>
      <c r="L12" s="207">
        <v>6325</v>
      </c>
      <c r="M12" s="207">
        <v>8174</v>
      </c>
      <c r="N12" s="208">
        <v>9205</v>
      </c>
      <c r="O12" s="8"/>
      <c r="P12" s="8"/>
      <c r="Q12" s="8"/>
      <c r="R12" s="8"/>
    </row>
    <row r="13" spans="2:18" ht="15.75" customHeight="1" x14ac:dyDescent="0.25">
      <c r="B13" s="971" t="s">
        <v>44</v>
      </c>
      <c r="C13" s="971"/>
      <c r="D13" s="505" t="s">
        <v>49</v>
      </c>
      <c r="E13" s="506">
        <v>98</v>
      </c>
      <c r="F13" s="507">
        <v>127</v>
      </c>
      <c r="G13" s="507">
        <v>145</v>
      </c>
      <c r="H13" s="507">
        <v>283</v>
      </c>
      <c r="I13" s="507">
        <v>332</v>
      </c>
      <c r="J13" s="507">
        <v>269</v>
      </c>
      <c r="K13" s="507">
        <v>473</v>
      </c>
      <c r="L13" s="507">
        <v>1405</v>
      </c>
      <c r="M13" s="507">
        <v>1844</v>
      </c>
      <c r="N13" s="508">
        <v>2035</v>
      </c>
      <c r="O13" s="8"/>
      <c r="P13" s="8"/>
      <c r="Q13" s="8"/>
      <c r="R13" s="8"/>
    </row>
    <row r="14" spans="2:18" ht="15.75" customHeight="1" x14ac:dyDescent="0.25">
      <c r="D14" s="9" t="s">
        <v>50</v>
      </c>
      <c r="E14" s="278">
        <v>269</v>
      </c>
      <c r="F14" s="211">
        <v>418</v>
      </c>
      <c r="G14" s="211">
        <v>407</v>
      </c>
      <c r="H14" s="211">
        <v>474</v>
      </c>
      <c r="I14" s="211">
        <v>513</v>
      </c>
      <c r="J14" s="211">
        <v>483</v>
      </c>
      <c r="K14" s="211">
        <v>663</v>
      </c>
      <c r="L14" s="279">
        <v>865</v>
      </c>
      <c r="M14" s="279">
        <v>1078</v>
      </c>
      <c r="N14" s="280">
        <v>1242</v>
      </c>
      <c r="O14" s="8"/>
      <c r="P14" s="8"/>
      <c r="Q14" s="8"/>
      <c r="R14" s="8"/>
    </row>
    <row r="15" spans="2:18" ht="15.75" customHeight="1" x14ac:dyDescent="0.25">
      <c r="D15" s="505" t="s">
        <v>51</v>
      </c>
      <c r="E15" s="506">
        <v>100</v>
      </c>
      <c r="F15" s="507">
        <v>150</v>
      </c>
      <c r="G15" s="507">
        <v>143</v>
      </c>
      <c r="H15" s="507">
        <v>179</v>
      </c>
      <c r="I15" s="507">
        <v>163</v>
      </c>
      <c r="J15" s="507">
        <v>185</v>
      </c>
      <c r="K15" s="507">
        <v>279</v>
      </c>
      <c r="L15" s="507">
        <v>376</v>
      </c>
      <c r="M15" s="507">
        <v>610</v>
      </c>
      <c r="N15" s="508">
        <v>674</v>
      </c>
      <c r="O15" s="8"/>
      <c r="P15" s="8"/>
      <c r="Q15" s="8"/>
      <c r="R15" s="8"/>
    </row>
    <row r="16" spans="2:18" ht="15.75" customHeight="1" x14ac:dyDescent="0.25">
      <c r="D16" s="9" t="s">
        <v>52</v>
      </c>
      <c r="E16" s="278">
        <v>210</v>
      </c>
      <c r="F16" s="211">
        <v>328</v>
      </c>
      <c r="G16" s="211">
        <v>343</v>
      </c>
      <c r="H16" s="211">
        <v>487</v>
      </c>
      <c r="I16" s="211">
        <v>431</v>
      </c>
      <c r="J16" s="211">
        <v>554</v>
      </c>
      <c r="K16" s="211">
        <v>990</v>
      </c>
      <c r="L16" s="279">
        <v>503</v>
      </c>
      <c r="M16" s="279">
        <v>452</v>
      </c>
      <c r="N16" s="280">
        <v>387</v>
      </c>
      <c r="O16" s="8"/>
      <c r="P16" s="8"/>
      <c r="Q16" s="8"/>
      <c r="R16" s="8"/>
    </row>
    <row r="17" spans="3:18" ht="15.75" customHeight="1" x14ac:dyDescent="0.25">
      <c r="D17" s="505" t="s">
        <v>53</v>
      </c>
      <c r="E17" s="506">
        <v>199</v>
      </c>
      <c r="F17" s="507">
        <v>278</v>
      </c>
      <c r="G17" s="507">
        <v>129</v>
      </c>
      <c r="H17" s="507">
        <v>150</v>
      </c>
      <c r="I17" s="507">
        <v>252</v>
      </c>
      <c r="J17" s="507">
        <v>120</v>
      </c>
      <c r="K17" s="507">
        <v>1026</v>
      </c>
      <c r="L17" s="507">
        <v>467</v>
      </c>
      <c r="M17" s="507">
        <v>96</v>
      </c>
      <c r="N17" s="508">
        <v>103</v>
      </c>
      <c r="O17" s="8"/>
      <c r="P17" s="8"/>
      <c r="Q17" s="8"/>
      <c r="R17" s="8"/>
    </row>
    <row r="18" spans="3:18" ht="21.75" customHeight="1" thickBot="1" x14ac:dyDescent="0.3">
      <c r="D18" s="509" t="s">
        <v>10</v>
      </c>
      <c r="E18" s="510">
        <f>SUM(E12:E17)</f>
        <v>2062</v>
      </c>
      <c r="F18" s="511">
        <f>SUM(F12:F17)</f>
        <v>3151</v>
      </c>
      <c r="G18" s="511">
        <f>G12+G13+G14+G15+G16+G17</f>
        <v>3144</v>
      </c>
      <c r="H18" s="511">
        <f t="shared" ref="H18:M18" si="0">SUM(H12:H17)</f>
        <v>4341</v>
      </c>
      <c r="I18" s="511">
        <f t="shared" si="0"/>
        <v>4704</v>
      </c>
      <c r="J18" s="511">
        <f t="shared" si="0"/>
        <v>4599</v>
      </c>
      <c r="K18" s="511">
        <f t="shared" si="0"/>
        <v>7984</v>
      </c>
      <c r="L18" s="511">
        <f t="shared" si="0"/>
        <v>9941</v>
      </c>
      <c r="M18" s="511">
        <f t="shared" si="0"/>
        <v>12254</v>
      </c>
      <c r="N18" s="512">
        <v>13646</v>
      </c>
      <c r="O18" s="10"/>
      <c r="P18" s="10"/>
      <c r="Q18" s="10"/>
      <c r="R18" s="10"/>
    </row>
    <row r="19" spans="3:18" ht="9.75" customHeight="1" thickBot="1" x14ac:dyDescent="0.3">
      <c r="C19" s="15"/>
      <c r="D19" s="533"/>
      <c r="E19" s="534"/>
      <c r="F19" s="534"/>
      <c r="G19" s="534"/>
      <c r="H19" s="534"/>
      <c r="I19" s="534"/>
      <c r="J19" s="534"/>
      <c r="K19" s="534"/>
      <c r="L19" s="534"/>
      <c r="M19" s="534"/>
      <c r="N19" s="534"/>
      <c r="O19" s="10"/>
      <c r="P19" s="10"/>
      <c r="Q19" s="10"/>
      <c r="R19" s="10"/>
    </row>
    <row r="20" spans="3:18" ht="15.75" customHeight="1" x14ac:dyDescent="0.25">
      <c r="D20" s="7" t="s">
        <v>54</v>
      </c>
      <c r="E20" s="206">
        <v>1198</v>
      </c>
      <c r="F20" s="207">
        <v>1876</v>
      </c>
      <c r="G20" s="207">
        <v>1891</v>
      </c>
      <c r="H20" s="207">
        <v>2622</v>
      </c>
      <c r="I20" s="207">
        <v>2779</v>
      </c>
      <c r="J20" s="207">
        <v>2787</v>
      </c>
      <c r="K20" s="207">
        <v>4802</v>
      </c>
      <c r="L20" s="207">
        <v>5995</v>
      </c>
      <c r="M20" s="207">
        <v>7725</v>
      </c>
      <c r="N20" s="208">
        <v>8613</v>
      </c>
      <c r="O20" s="8"/>
      <c r="P20" s="8"/>
      <c r="Q20" s="8"/>
      <c r="R20" s="8"/>
    </row>
    <row r="21" spans="3:18" ht="15.75" customHeight="1" x14ac:dyDescent="0.25">
      <c r="D21" s="505" t="s">
        <v>55</v>
      </c>
      <c r="E21" s="506">
        <v>763</v>
      </c>
      <c r="F21" s="507">
        <v>1145</v>
      </c>
      <c r="G21" s="507">
        <v>1075</v>
      </c>
      <c r="H21" s="507">
        <v>1570</v>
      </c>
      <c r="I21" s="507">
        <v>1720</v>
      </c>
      <c r="J21" s="507">
        <v>1704</v>
      </c>
      <c r="K21" s="507">
        <v>2829</v>
      </c>
      <c r="L21" s="507">
        <v>3692</v>
      </c>
      <c r="M21" s="507">
        <v>4492</v>
      </c>
      <c r="N21" s="508">
        <v>4994</v>
      </c>
      <c r="O21" s="8"/>
      <c r="P21" s="8"/>
      <c r="Q21" s="8"/>
      <c r="R21" s="8"/>
    </row>
    <row r="22" spans="3:18" ht="15.75" customHeight="1" x14ac:dyDescent="0.25">
      <c r="D22" s="9" t="s">
        <v>53</v>
      </c>
      <c r="E22" s="278">
        <v>101</v>
      </c>
      <c r="F22" s="211">
        <v>130</v>
      </c>
      <c r="G22" s="211">
        <v>178</v>
      </c>
      <c r="H22" s="211">
        <v>149</v>
      </c>
      <c r="I22" s="211">
        <v>205</v>
      </c>
      <c r="J22" s="211">
        <v>108</v>
      </c>
      <c r="K22" s="211">
        <v>353</v>
      </c>
      <c r="L22" s="211">
        <v>254</v>
      </c>
      <c r="M22" s="211">
        <v>37</v>
      </c>
      <c r="N22" s="212">
        <v>39</v>
      </c>
      <c r="O22" s="8"/>
      <c r="P22" s="8"/>
      <c r="Q22" s="8"/>
      <c r="R22" s="8"/>
    </row>
    <row r="23" spans="3:18" ht="21.75" customHeight="1" thickBot="1" x14ac:dyDescent="0.3">
      <c r="D23" s="509" t="s">
        <v>10</v>
      </c>
      <c r="E23" s="510">
        <f t="shared" ref="E23:L23" si="1">SUM(E20:E22)</f>
        <v>2062</v>
      </c>
      <c r="F23" s="511">
        <f t="shared" si="1"/>
        <v>3151</v>
      </c>
      <c r="G23" s="511">
        <f t="shared" si="1"/>
        <v>3144</v>
      </c>
      <c r="H23" s="511">
        <f t="shared" si="1"/>
        <v>4341</v>
      </c>
      <c r="I23" s="511">
        <f t="shared" si="1"/>
        <v>4704</v>
      </c>
      <c r="J23" s="511">
        <f t="shared" si="1"/>
        <v>4599</v>
      </c>
      <c r="K23" s="511">
        <f t="shared" si="1"/>
        <v>7984</v>
      </c>
      <c r="L23" s="511">
        <f t="shared" si="1"/>
        <v>9941</v>
      </c>
      <c r="M23" s="511">
        <v>12254</v>
      </c>
      <c r="N23" s="512">
        <v>13646</v>
      </c>
      <c r="O23" s="11"/>
      <c r="P23" s="11"/>
      <c r="Q23" s="11"/>
      <c r="R23" s="11"/>
    </row>
    <row r="24" spans="3:18" ht="9" customHeight="1" thickBot="1" x14ac:dyDescent="0.3">
      <c r="D24" s="533"/>
      <c r="E24" s="534"/>
      <c r="F24" s="534"/>
      <c r="G24" s="534"/>
      <c r="H24" s="534"/>
      <c r="I24" s="534"/>
      <c r="J24" s="534"/>
      <c r="K24" s="534"/>
      <c r="L24" s="534"/>
      <c r="M24" s="534"/>
      <c r="N24" s="534"/>
      <c r="O24" s="11"/>
      <c r="P24" s="11"/>
      <c r="Q24" s="11"/>
      <c r="R24" s="11"/>
    </row>
    <row r="25" spans="3:18" ht="15.75" customHeight="1" x14ac:dyDescent="0.25">
      <c r="D25" s="7" t="s">
        <v>56</v>
      </c>
      <c r="E25" s="206">
        <v>1745</v>
      </c>
      <c r="F25" s="207">
        <v>2673</v>
      </c>
      <c r="G25" s="207">
        <v>2642</v>
      </c>
      <c r="H25" s="207">
        <v>3161</v>
      </c>
      <c r="I25" s="207">
        <v>3787</v>
      </c>
      <c r="J25" s="207">
        <v>3733</v>
      </c>
      <c r="K25" s="207">
        <v>5637</v>
      </c>
      <c r="L25" s="207">
        <v>7278</v>
      </c>
      <c r="M25" s="207">
        <v>9376</v>
      </c>
      <c r="N25" s="208">
        <v>10367</v>
      </c>
      <c r="O25" s="8"/>
      <c r="P25" s="8"/>
      <c r="Q25" s="8"/>
      <c r="R25" s="8"/>
    </row>
    <row r="26" spans="3:18" ht="15.75" customHeight="1" x14ac:dyDescent="0.25">
      <c r="D26" s="505" t="s">
        <v>57</v>
      </c>
      <c r="E26" s="506">
        <v>252</v>
      </c>
      <c r="F26" s="507">
        <v>380</v>
      </c>
      <c r="G26" s="507">
        <v>378</v>
      </c>
      <c r="H26" s="507">
        <v>1080</v>
      </c>
      <c r="I26" s="507">
        <v>756</v>
      </c>
      <c r="J26" s="507">
        <v>779</v>
      </c>
      <c r="K26" s="507">
        <v>855</v>
      </c>
      <c r="L26" s="507">
        <v>1267</v>
      </c>
      <c r="M26" s="507">
        <v>1274</v>
      </c>
      <c r="N26" s="508">
        <v>1615</v>
      </c>
      <c r="O26" s="8"/>
      <c r="P26" s="8"/>
      <c r="Q26" s="8"/>
      <c r="R26" s="8"/>
    </row>
    <row r="27" spans="3:18" ht="15.75" customHeight="1" x14ac:dyDescent="0.25">
      <c r="D27" s="9" t="s">
        <v>53</v>
      </c>
      <c r="E27" s="281">
        <v>65</v>
      </c>
      <c r="F27" s="282">
        <v>98</v>
      </c>
      <c r="G27" s="282">
        <v>124</v>
      </c>
      <c r="H27" s="211">
        <v>100</v>
      </c>
      <c r="I27" s="211">
        <v>161</v>
      </c>
      <c r="J27" s="211">
        <v>87</v>
      </c>
      <c r="K27" s="211">
        <v>1492</v>
      </c>
      <c r="L27" s="211">
        <v>1396</v>
      </c>
      <c r="M27" s="211">
        <v>1604</v>
      </c>
      <c r="N27" s="212">
        <v>1664</v>
      </c>
      <c r="O27" s="8"/>
      <c r="P27" s="8"/>
      <c r="Q27" s="8"/>
      <c r="R27" s="8"/>
    </row>
    <row r="28" spans="3:18" ht="21.75" customHeight="1" thickBot="1" x14ac:dyDescent="0.3">
      <c r="D28" s="509" t="s">
        <v>10</v>
      </c>
      <c r="E28" s="510">
        <f>SUM(E25:E27)</f>
        <v>2062</v>
      </c>
      <c r="F28" s="511">
        <f>SUM(F25:F27)</f>
        <v>3151</v>
      </c>
      <c r="G28" s="511">
        <f t="shared" ref="G28:L28" si="2">SUM(G25:G27)</f>
        <v>3144</v>
      </c>
      <c r="H28" s="511">
        <f t="shared" si="2"/>
        <v>4341</v>
      </c>
      <c r="I28" s="511">
        <f t="shared" si="2"/>
        <v>4704</v>
      </c>
      <c r="J28" s="511">
        <f t="shared" si="2"/>
        <v>4599</v>
      </c>
      <c r="K28" s="511">
        <f t="shared" si="2"/>
        <v>7984</v>
      </c>
      <c r="L28" s="511">
        <f t="shared" si="2"/>
        <v>9941</v>
      </c>
      <c r="M28" s="511">
        <v>12254</v>
      </c>
      <c r="N28" s="512">
        <v>13646</v>
      </c>
      <c r="O28" s="10"/>
      <c r="P28" s="10"/>
      <c r="Q28" s="10"/>
      <c r="R28" s="10"/>
    </row>
    <row r="29" spans="3:18" ht="13.5" customHeight="1" x14ac:dyDescent="0.25">
      <c r="D29" s="12" t="s">
        <v>96</v>
      </c>
      <c r="E29" s="14"/>
      <c r="F29" s="14"/>
      <c r="G29" s="14"/>
      <c r="H29" s="14"/>
      <c r="I29" s="14"/>
    </row>
    <row r="30" spans="3:18" ht="59.25" customHeight="1" x14ac:dyDescent="0.25">
      <c r="D30" s="14"/>
      <c r="E30" s="14"/>
      <c r="F30" s="14"/>
      <c r="G30" s="14"/>
      <c r="H30" s="14"/>
      <c r="I30" s="14"/>
    </row>
    <row r="31" spans="3:18" ht="15" customHeight="1" x14ac:dyDescent="0.25">
      <c r="D31" s="14"/>
      <c r="E31" s="14"/>
      <c r="F31" s="14"/>
      <c r="G31" s="14"/>
      <c r="H31" s="14"/>
      <c r="I31" s="14"/>
    </row>
    <row r="32" spans="3:18" ht="28.5" customHeight="1" x14ac:dyDescent="0.25">
      <c r="D32" s="967" t="s">
        <v>59</v>
      </c>
      <c r="E32" s="967"/>
      <c r="F32" s="967"/>
      <c r="G32" s="967"/>
      <c r="H32" s="967"/>
      <c r="I32" s="967"/>
      <c r="J32" s="967"/>
      <c r="K32" s="967"/>
      <c r="L32" s="967"/>
      <c r="M32" s="967"/>
      <c r="N32" s="967"/>
    </row>
    <row r="33" spans="2:14" ht="4.5" customHeight="1" thickBot="1" x14ac:dyDescent="0.3">
      <c r="D33" s="14"/>
      <c r="E33" s="14"/>
      <c r="F33" s="14"/>
      <c r="G33" s="14"/>
      <c r="H33" s="14"/>
      <c r="I33" s="14"/>
    </row>
    <row r="34" spans="2:14" ht="15" customHeight="1" x14ac:dyDescent="0.25">
      <c r="D34" s="964" t="s">
        <v>60</v>
      </c>
      <c r="E34" s="493" t="s">
        <v>47</v>
      </c>
      <c r="F34" s="494" t="s">
        <v>47</v>
      </c>
      <c r="G34" s="494" t="s">
        <v>47</v>
      </c>
      <c r="H34" s="494" t="s">
        <v>47</v>
      </c>
      <c r="I34" s="494" t="s">
        <v>47</v>
      </c>
      <c r="J34" s="494" t="s">
        <v>47</v>
      </c>
      <c r="K34" s="494" t="s">
        <v>47</v>
      </c>
      <c r="L34" s="495" t="s">
        <v>47</v>
      </c>
      <c r="M34" s="496" t="s">
        <v>47</v>
      </c>
      <c r="N34" s="497" t="s">
        <v>47</v>
      </c>
    </row>
    <row r="35" spans="2:14" ht="15" customHeight="1" thickBot="1" x14ac:dyDescent="0.3">
      <c r="D35" s="965"/>
      <c r="E35" s="498">
        <v>2001</v>
      </c>
      <c r="F35" s="499">
        <v>2002</v>
      </c>
      <c r="G35" s="499">
        <v>2003</v>
      </c>
      <c r="H35" s="499">
        <v>2004</v>
      </c>
      <c r="I35" s="499">
        <v>2005</v>
      </c>
      <c r="J35" s="499">
        <v>2006</v>
      </c>
      <c r="K35" s="499">
        <v>2007</v>
      </c>
      <c r="L35" s="500">
        <v>2008</v>
      </c>
      <c r="M35" s="501">
        <v>2009</v>
      </c>
      <c r="N35" s="502">
        <v>2010</v>
      </c>
    </row>
    <row r="36" spans="2:14" ht="23.25" customHeight="1" thickBot="1" x14ac:dyDescent="0.3">
      <c r="D36" s="423" t="s">
        <v>10</v>
      </c>
      <c r="E36" s="184">
        <v>2062</v>
      </c>
      <c r="F36" s="185">
        <v>3151</v>
      </c>
      <c r="G36" s="185">
        <v>3144</v>
      </c>
      <c r="H36" s="185">
        <v>4341</v>
      </c>
      <c r="I36" s="185">
        <v>4704</v>
      </c>
      <c r="J36" s="185">
        <v>4599</v>
      </c>
      <c r="K36" s="185">
        <v>7984</v>
      </c>
      <c r="L36" s="185">
        <v>9941</v>
      </c>
      <c r="M36" s="185">
        <v>12254</v>
      </c>
      <c r="N36" s="186">
        <v>13646</v>
      </c>
    </row>
    <row r="37" spans="2:14" ht="15" customHeight="1" x14ac:dyDescent="0.25">
      <c r="D37" s="12" t="s">
        <v>96</v>
      </c>
      <c r="E37" s="14"/>
      <c r="F37" s="14"/>
      <c r="G37" s="14"/>
      <c r="H37" s="14"/>
      <c r="I37" s="14"/>
    </row>
    <row r="38" spans="2:14" ht="15" customHeight="1" x14ac:dyDescent="0.25">
      <c r="D38" s="14"/>
      <c r="E38" s="14"/>
      <c r="F38" s="14"/>
      <c r="G38" s="14"/>
      <c r="H38" s="14"/>
      <c r="I38" s="14"/>
    </row>
    <row r="39" spans="2:14" ht="27.75" customHeight="1" x14ac:dyDescent="0.25">
      <c r="D39" s="967" t="s">
        <v>387</v>
      </c>
      <c r="E39" s="967"/>
      <c r="F39" s="967"/>
      <c r="G39" s="967"/>
      <c r="H39" s="967"/>
      <c r="I39" s="967"/>
      <c r="J39" s="967"/>
      <c r="K39" s="967"/>
      <c r="L39" s="967"/>
      <c r="M39" s="967"/>
      <c r="N39" s="967"/>
    </row>
    <row r="40" spans="2:14" ht="5.25" customHeight="1" x14ac:dyDescent="0.25">
      <c r="D40" s="14"/>
      <c r="E40" s="14"/>
      <c r="F40" s="14"/>
      <c r="G40" s="14"/>
      <c r="H40" s="14"/>
      <c r="I40" s="14"/>
    </row>
    <row r="41" spans="2:14" ht="158.25" customHeight="1" x14ac:dyDescent="0.25">
      <c r="B41" s="15"/>
      <c r="D41" s="14"/>
      <c r="E41" s="14"/>
      <c r="F41" s="14"/>
      <c r="G41" s="14"/>
      <c r="H41" s="14"/>
      <c r="I41" s="14"/>
    </row>
    <row r="42" spans="2:14" ht="18.75" customHeight="1" x14ac:dyDescent="0.25">
      <c r="D42" s="14"/>
      <c r="E42" s="14"/>
      <c r="F42" s="14"/>
      <c r="G42" s="14"/>
      <c r="H42" s="14"/>
      <c r="I42" s="14"/>
    </row>
    <row r="43" spans="2:14" ht="15" customHeight="1" x14ac:dyDescent="0.25">
      <c r="D43" s="14"/>
      <c r="E43" s="14"/>
      <c r="F43" s="14"/>
      <c r="G43" s="14"/>
      <c r="H43" s="14"/>
      <c r="I43" s="14"/>
    </row>
    <row r="44" spans="2:14" ht="27" customHeight="1" x14ac:dyDescent="0.25">
      <c r="D44" s="958" t="s">
        <v>61</v>
      </c>
      <c r="E44" s="958"/>
      <c r="F44" s="958"/>
      <c r="G44" s="958"/>
      <c r="H44" s="958"/>
      <c r="I44" s="958"/>
      <c r="J44" s="958"/>
      <c r="K44" s="958"/>
      <c r="L44" s="958"/>
      <c r="M44" s="958"/>
      <c r="N44" s="958"/>
    </row>
    <row r="45" spans="2:14" ht="6" customHeight="1" thickBot="1" x14ac:dyDescent="0.3">
      <c r="D45" s="14"/>
      <c r="E45" s="14"/>
      <c r="F45" s="14"/>
      <c r="G45" s="14"/>
      <c r="H45" s="14"/>
      <c r="I45" s="14"/>
    </row>
    <row r="46" spans="2:14" ht="15" customHeight="1" x14ac:dyDescent="0.25">
      <c r="D46" s="964" t="s">
        <v>46</v>
      </c>
      <c r="E46" s="493" t="s">
        <v>47</v>
      </c>
      <c r="F46" s="494" t="s">
        <v>47</v>
      </c>
      <c r="G46" s="494" t="s">
        <v>47</v>
      </c>
      <c r="H46" s="494" t="s">
        <v>47</v>
      </c>
      <c r="I46" s="494" t="s">
        <v>47</v>
      </c>
      <c r="J46" s="494" t="s">
        <v>47</v>
      </c>
      <c r="K46" s="494" t="s">
        <v>47</v>
      </c>
      <c r="L46" s="495" t="s">
        <v>47</v>
      </c>
      <c r="M46" s="496" t="s">
        <v>47</v>
      </c>
      <c r="N46" s="497" t="s">
        <v>47</v>
      </c>
    </row>
    <row r="47" spans="2:14" ht="15" customHeight="1" thickBot="1" x14ac:dyDescent="0.3">
      <c r="D47" s="965"/>
      <c r="E47" s="498">
        <v>2001</v>
      </c>
      <c r="F47" s="499">
        <v>2002</v>
      </c>
      <c r="G47" s="499">
        <v>2003</v>
      </c>
      <c r="H47" s="499">
        <v>2004</v>
      </c>
      <c r="I47" s="499">
        <v>2005</v>
      </c>
      <c r="J47" s="499">
        <v>2006</v>
      </c>
      <c r="K47" s="499">
        <v>2007</v>
      </c>
      <c r="L47" s="500">
        <v>2008</v>
      </c>
      <c r="M47" s="501">
        <v>2009</v>
      </c>
      <c r="N47" s="502">
        <v>2010</v>
      </c>
    </row>
    <row r="48" spans="2:14" ht="15" customHeight="1" x14ac:dyDescent="0.25">
      <c r="D48" s="7" t="s">
        <v>48</v>
      </c>
      <c r="E48" s="206">
        <v>1186</v>
      </c>
      <c r="F48" s="207">
        <v>1850</v>
      </c>
      <c r="G48" s="207">
        <v>1977</v>
      </c>
      <c r="H48" s="207">
        <v>2768</v>
      </c>
      <c r="I48" s="207">
        <v>3013</v>
      </c>
      <c r="J48" s="207">
        <v>2988</v>
      </c>
      <c r="K48" s="207">
        <v>4553</v>
      </c>
      <c r="L48" s="207">
        <v>6325</v>
      </c>
      <c r="M48" s="207">
        <v>8174</v>
      </c>
      <c r="N48" s="208">
        <v>9205</v>
      </c>
    </row>
    <row r="49" spans="4:18" ht="15" customHeight="1" x14ac:dyDescent="0.25">
      <c r="D49" s="505" t="s">
        <v>49</v>
      </c>
      <c r="E49" s="506">
        <v>98</v>
      </c>
      <c r="F49" s="507">
        <v>127</v>
      </c>
      <c r="G49" s="507">
        <v>145</v>
      </c>
      <c r="H49" s="507">
        <v>283</v>
      </c>
      <c r="I49" s="507">
        <v>332</v>
      </c>
      <c r="J49" s="507">
        <v>269</v>
      </c>
      <c r="K49" s="507">
        <v>473</v>
      </c>
      <c r="L49" s="507">
        <v>1405</v>
      </c>
      <c r="M49" s="507">
        <v>1844</v>
      </c>
      <c r="N49" s="508">
        <v>2035</v>
      </c>
    </row>
    <row r="50" spans="4:18" ht="15" customHeight="1" x14ac:dyDescent="0.25">
      <c r="D50" s="9" t="s">
        <v>50</v>
      </c>
      <c r="E50" s="278">
        <v>269</v>
      </c>
      <c r="F50" s="211">
        <v>418</v>
      </c>
      <c r="G50" s="211">
        <v>407</v>
      </c>
      <c r="H50" s="211">
        <v>474</v>
      </c>
      <c r="I50" s="211">
        <v>513</v>
      </c>
      <c r="J50" s="211">
        <v>483</v>
      </c>
      <c r="K50" s="211">
        <v>663</v>
      </c>
      <c r="L50" s="279">
        <v>865</v>
      </c>
      <c r="M50" s="279">
        <v>1078</v>
      </c>
      <c r="N50" s="280">
        <v>1242</v>
      </c>
    </row>
    <row r="51" spans="4:18" ht="15" customHeight="1" x14ac:dyDescent="0.25">
      <c r="D51" s="505" t="s">
        <v>51</v>
      </c>
      <c r="E51" s="506">
        <v>100</v>
      </c>
      <c r="F51" s="507">
        <v>150</v>
      </c>
      <c r="G51" s="507">
        <v>143</v>
      </c>
      <c r="H51" s="507">
        <v>179</v>
      </c>
      <c r="I51" s="507">
        <v>163</v>
      </c>
      <c r="J51" s="507">
        <v>185</v>
      </c>
      <c r="K51" s="507">
        <v>279</v>
      </c>
      <c r="L51" s="507">
        <v>376</v>
      </c>
      <c r="M51" s="507">
        <v>610</v>
      </c>
      <c r="N51" s="508">
        <v>674</v>
      </c>
    </row>
    <row r="52" spans="4:18" ht="15" customHeight="1" x14ac:dyDescent="0.25">
      <c r="D52" s="9" t="s">
        <v>52</v>
      </c>
      <c r="E52" s="278">
        <v>210</v>
      </c>
      <c r="F52" s="211">
        <v>328</v>
      </c>
      <c r="G52" s="211">
        <v>343</v>
      </c>
      <c r="H52" s="211">
        <v>487</v>
      </c>
      <c r="I52" s="211">
        <v>431</v>
      </c>
      <c r="J52" s="211">
        <v>554</v>
      </c>
      <c r="K52" s="211">
        <v>990</v>
      </c>
      <c r="L52" s="279">
        <v>503</v>
      </c>
      <c r="M52" s="279">
        <v>452</v>
      </c>
      <c r="N52" s="280">
        <v>387</v>
      </c>
    </row>
    <row r="53" spans="4:18" ht="15" customHeight="1" x14ac:dyDescent="0.25">
      <c r="D53" s="505" t="s">
        <v>53</v>
      </c>
      <c r="E53" s="506">
        <v>199</v>
      </c>
      <c r="F53" s="507">
        <v>278</v>
      </c>
      <c r="G53" s="507">
        <v>129</v>
      </c>
      <c r="H53" s="507">
        <v>150</v>
      </c>
      <c r="I53" s="507">
        <v>252</v>
      </c>
      <c r="J53" s="507">
        <v>120</v>
      </c>
      <c r="K53" s="507">
        <v>1026</v>
      </c>
      <c r="L53" s="507">
        <v>467</v>
      </c>
      <c r="M53" s="507">
        <v>96</v>
      </c>
      <c r="N53" s="508">
        <v>103</v>
      </c>
    </row>
    <row r="54" spans="4:18" ht="21.75" customHeight="1" thickBot="1" x14ac:dyDescent="0.3">
      <c r="D54" s="509" t="s">
        <v>10</v>
      </c>
      <c r="E54" s="510">
        <f>SUM(E48:E53)</f>
        <v>2062</v>
      </c>
      <c r="F54" s="511">
        <f>SUM(F48:F53)</f>
        <v>3151</v>
      </c>
      <c r="G54" s="511">
        <f>G48+G49+G50+G51+G52+G53</f>
        <v>3144</v>
      </c>
      <c r="H54" s="511">
        <f t="shared" ref="H54:M54" si="3">SUM(H48:H53)</f>
        <v>4341</v>
      </c>
      <c r="I54" s="511">
        <f t="shared" si="3"/>
        <v>4704</v>
      </c>
      <c r="J54" s="511">
        <f t="shared" si="3"/>
        <v>4599</v>
      </c>
      <c r="K54" s="511">
        <f t="shared" si="3"/>
        <v>7984</v>
      </c>
      <c r="L54" s="511">
        <f t="shared" si="3"/>
        <v>9941</v>
      </c>
      <c r="M54" s="511">
        <f t="shared" si="3"/>
        <v>12254</v>
      </c>
      <c r="N54" s="512">
        <v>13646</v>
      </c>
    </row>
    <row r="55" spans="4:18" x14ac:dyDescent="0.25">
      <c r="D55" s="12" t="s">
        <v>96</v>
      </c>
      <c r="E55" s="17"/>
      <c r="F55" s="17"/>
      <c r="G55" s="17"/>
      <c r="H55" s="17"/>
      <c r="I55" s="17"/>
      <c r="J55" s="17"/>
      <c r="K55" s="17"/>
      <c r="L55" s="17"/>
      <c r="M55" s="17"/>
      <c r="N55" s="17"/>
    </row>
    <row r="57" spans="4:18" ht="30.75" customHeight="1" x14ac:dyDescent="0.25">
      <c r="D57" s="959" t="s">
        <v>189</v>
      </c>
      <c r="E57" s="959"/>
      <c r="F57" s="959"/>
      <c r="G57" s="959"/>
      <c r="H57" s="959"/>
      <c r="I57" s="959"/>
      <c r="J57" s="959"/>
      <c r="K57" s="959"/>
      <c r="L57" s="959"/>
      <c r="M57" s="959"/>
      <c r="N57" s="959"/>
      <c r="O57" s="18"/>
      <c r="P57" s="18"/>
      <c r="Q57" s="18"/>
    </row>
    <row r="58" spans="4:18" ht="3" customHeight="1" x14ac:dyDescent="0.25">
      <c r="D58" s="966"/>
      <c r="E58" s="966"/>
      <c r="F58" s="966"/>
      <c r="G58" s="966"/>
      <c r="H58" s="966"/>
      <c r="I58" s="966"/>
      <c r="J58" s="966"/>
      <c r="K58" s="966"/>
      <c r="L58" s="535"/>
      <c r="M58" s="535"/>
      <c r="N58" s="535"/>
    </row>
    <row r="59" spans="4:18" ht="2.25" customHeight="1" thickBot="1" x14ac:dyDescent="0.3"/>
    <row r="60" spans="4:18" ht="46.5" customHeight="1" thickBot="1" x14ac:dyDescent="0.3">
      <c r="D60" s="504" t="s">
        <v>62</v>
      </c>
      <c r="E60" s="455" t="s">
        <v>63</v>
      </c>
      <c r="F60" s="456" t="s">
        <v>64</v>
      </c>
      <c r="G60" s="456" t="s">
        <v>65</v>
      </c>
      <c r="H60" s="456" t="s">
        <v>66</v>
      </c>
      <c r="I60" s="456" t="s">
        <v>67</v>
      </c>
      <c r="J60" s="456" t="s">
        <v>68</v>
      </c>
      <c r="K60" s="456" t="s">
        <v>69</v>
      </c>
      <c r="L60" s="456" t="s">
        <v>270</v>
      </c>
      <c r="M60" s="457" t="s">
        <v>388</v>
      </c>
      <c r="N60" s="19"/>
      <c r="O60" s="19"/>
      <c r="P60" s="19"/>
      <c r="Q60" s="19"/>
      <c r="R60" s="20"/>
    </row>
    <row r="61" spans="4:18" ht="15" customHeight="1" x14ac:dyDescent="0.25">
      <c r="D61" s="21" t="s">
        <v>48</v>
      </c>
      <c r="E61" s="234">
        <f>(F12-E12)/E12</f>
        <v>0.55986509274873519</v>
      </c>
      <c r="F61" s="235">
        <f t="shared" ref="E61:M67" si="4">(G12-F12)/F12</f>
        <v>6.8648648648648655E-2</v>
      </c>
      <c r="G61" s="235">
        <f t="shared" si="4"/>
        <v>0.40010116337885687</v>
      </c>
      <c r="H61" s="235">
        <f t="shared" si="4"/>
        <v>8.8511560693641619E-2</v>
      </c>
      <c r="I61" s="235">
        <f t="shared" si="4"/>
        <v>-8.2973780285429798E-3</v>
      </c>
      <c r="J61" s="235">
        <f t="shared" si="4"/>
        <v>0.52376171352074963</v>
      </c>
      <c r="K61" s="235">
        <f>(L12-K12)/K12</f>
        <v>0.38919393806281571</v>
      </c>
      <c r="L61" s="235">
        <f>(M12-L12)/L12</f>
        <v>0.29233201581027668</v>
      </c>
      <c r="M61" s="236">
        <f>(N12-M12)/M12</f>
        <v>0.1261316368974798</v>
      </c>
      <c r="N61" s="22"/>
      <c r="O61" s="22"/>
      <c r="P61" s="22"/>
      <c r="Q61" s="22"/>
    </row>
    <row r="62" spans="4:18" ht="15" customHeight="1" x14ac:dyDescent="0.25">
      <c r="D62" s="505" t="s">
        <v>49</v>
      </c>
      <c r="E62" s="513">
        <f t="shared" si="4"/>
        <v>0.29591836734693877</v>
      </c>
      <c r="F62" s="514">
        <f t="shared" si="4"/>
        <v>0.14173228346456693</v>
      </c>
      <c r="G62" s="514">
        <f t="shared" si="4"/>
        <v>0.9517241379310345</v>
      </c>
      <c r="H62" s="514">
        <f t="shared" si="4"/>
        <v>0.17314487632508835</v>
      </c>
      <c r="I62" s="514">
        <f t="shared" si="4"/>
        <v>-0.18975903614457831</v>
      </c>
      <c r="J62" s="514">
        <f t="shared" si="4"/>
        <v>0.75836431226765799</v>
      </c>
      <c r="K62" s="514">
        <f t="shared" si="4"/>
        <v>1.970401691331924</v>
      </c>
      <c r="L62" s="514">
        <f t="shared" si="4"/>
        <v>0.31245551601423488</v>
      </c>
      <c r="M62" s="515">
        <f t="shared" si="4"/>
        <v>0.10357917570498916</v>
      </c>
      <c r="N62" s="22"/>
      <c r="O62" s="22"/>
      <c r="P62" s="22"/>
      <c r="Q62" s="22"/>
    </row>
    <row r="63" spans="4:18" ht="15" customHeight="1" x14ac:dyDescent="0.25">
      <c r="D63" s="23" t="s">
        <v>50</v>
      </c>
      <c r="E63" s="237">
        <f t="shared" si="4"/>
        <v>0.55390334572490707</v>
      </c>
      <c r="F63" s="238">
        <f t="shared" si="4"/>
        <v>-2.6315789473684209E-2</v>
      </c>
      <c r="G63" s="238">
        <f t="shared" si="4"/>
        <v>0.16461916461916462</v>
      </c>
      <c r="H63" s="238">
        <f t="shared" si="4"/>
        <v>8.2278481012658222E-2</v>
      </c>
      <c r="I63" s="238">
        <f t="shared" si="4"/>
        <v>-5.8479532163742687E-2</v>
      </c>
      <c r="J63" s="238">
        <f t="shared" si="4"/>
        <v>0.37267080745341613</v>
      </c>
      <c r="K63" s="238">
        <f t="shared" si="4"/>
        <v>0.3046757164404223</v>
      </c>
      <c r="L63" s="238">
        <f t="shared" si="4"/>
        <v>0.24624277456647398</v>
      </c>
      <c r="M63" s="239">
        <f t="shared" si="4"/>
        <v>0.15213358070500926</v>
      </c>
      <c r="N63" s="22"/>
      <c r="O63" s="22"/>
      <c r="P63" s="22"/>
      <c r="Q63" s="22"/>
    </row>
    <row r="64" spans="4:18" ht="15" customHeight="1" x14ac:dyDescent="0.25">
      <c r="D64" s="505" t="s">
        <v>51</v>
      </c>
      <c r="E64" s="513">
        <f t="shared" si="4"/>
        <v>0.5</v>
      </c>
      <c r="F64" s="514">
        <f t="shared" si="4"/>
        <v>-4.6666666666666669E-2</v>
      </c>
      <c r="G64" s="514">
        <f t="shared" si="4"/>
        <v>0.25174825174825177</v>
      </c>
      <c r="H64" s="514">
        <f t="shared" si="4"/>
        <v>-8.9385474860335198E-2</v>
      </c>
      <c r="I64" s="514">
        <f t="shared" si="4"/>
        <v>0.13496932515337423</v>
      </c>
      <c r="J64" s="514">
        <f t="shared" si="4"/>
        <v>0.50810810810810814</v>
      </c>
      <c r="K64" s="514">
        <f t="shared" si="4"/>
        <v>0.34767025089605735</v>
      </c>
      <c r="L64" s="514">
        <f t="shared" si="4"/>
        <v>0.62234042553191493</v>
      </c>
      <c r="M64" s="515">
        <f t="shared" si="4"/>
        <v>0.10491803278688525</v>
      </c>
      <c r="N64" s="22"/>
      <c r="O64" s="22"/>
      <c r="P64" s="22"/>
      <c r="Q64" s="22"/>
    </row>
    <row r="65" spans="4:18" ht="15" customHeight="1" x14ac:dyDescent="0.25">
      <c r="D65" s="23" t="s">
        <v>52</v>
      </c>
      <c r="E65" s="237">
        <f t="shared" si="4"/>
        <v>0.56190476190476191</v>
      </c>
      <c r="F65" s="238">
        <f t="shared" si="4"/>
        <v>4.573170731707317E-2</v>
      </c>
      <c r="G65" s="238">
        <f t="shared" si="4"/>
        <v>0.41982507288629739</v>
      </c>
      <c r="H65" s="238">
        <f>(I16-H16)/H16</f>
        <v>-0.11498973305954825</v>
      </c>
      <c r="I65" s="238">
        <f t="shared" si="4"/>
        <v>0.28538283062645009</v>
      </c>
      <c r="J65" s="238">
        <f t="shared" si="4"/>
        <v>0.78700361010830322</v>
      </c>
      <c r="K65" s="238">
        <f t="shared" si="4"/>
        <v>-0.49191919191919192</v>
      </c>
      <c r="L65" s="238">
        <f t="shared" si="4"/>
        <v>-0.10139165009940358</v>
      </c>
      <c r="M65" s="239">
        <f t="shared" si="4"/>
        <v>-0.14380530973451328</v>
      </c>
      <c r="N65" s="22"/>
      <c r="O65" s="22"/>
      <c r="P65" s="22"/>
      <c r="Q65" s="22"/>
    </row>
    <row r="66" spans="4:18" ht="15" customHeight="1" x14ac:dyDescent="0.25">
      <c r="D66" s="505" t="s">
        <v>53</v>
      </c>
      <c r="E66" s="513">
        <f t="shared" si="4"/>
        <v>0.39698492462311558</v>
      </c>
      <c r="F66" s="514">
        <f t="shared" si="4"/>
        <v>-0.53597122302158273</v>
      </c>
      <c r="G66" s="514">
        <f t="shared" si="4"/>
        <v>0.16279069767441862</v>
      </c>
      <c r="H66" s="514">
        <f t="shared" si="4"/>
        <v>0.68</v>
      </c>
      <c r="I66" s="514">
        <f t="shared" si="4"/>
        <v>-0.52380952380952384</v>
      </c>
      <c r="J66" s="514">
        <f t="shared" si="4"/>
        <v>7.55</v>
      </c>
      <c r="K66" s="514">
        <f t="shared" si="4"/>
        <v>-0.54483430799220278</v>
      </c>
      <c r="L66" s="514">
        <f t="shared" si="4"/>
        <v>-0.79443254817987152</v>
      </c>
      <c r="M66" s="515">
        <f t="shared" si="4"/>
        <v>7.2916666666666671E-2</v>
      </c>
      <c r="N66" s="22"/>
      <c r="O66" s="22"/>
      <c r="P66" s="22"/>
      <c r="Q66" s="22"/>
    </row>
    <row r="67" spans="4:18" ht="21.75" customHeight="1" thickBot="1" x14ac:dyDescent="0.3">
      <c r="D67" s="509" t="s">
        <v>70</v>
      </c>
      <c r="E67" s="516">
        <f t="shared" si="4"/>
        <v>0.52812803103782735</v>
      </c>
      <c r="F67" s="517">
        <f t="shared" si="4"/>
        <v>-2.221516978736909E-3</v>
      </c>
      <c r="G67" s="517">
        <f t="shared" si="4"/>
        <v>0.38072519083969464</v>
      </c>
      <c r="H67" s="517">
        <f t="shared" si="4"/>
        <v>8.3621285418106428E-2</v>
      </c>
      <c r="I67" s="517">
        <f t="shared" si="4"/>
        <v>-2.2321428571428572E-2</v>
      </c>
      <c r="J67" s="517">
        <f t="shared" si="4"/>
        <v>0.73602957164601002</v>
      </c>
      <c r="K67" s="517">
        <f>(L18-K18)/K18</f>
        <v>0.24511523046092185</v>
      </c>
      <c r="L67" s="517">
        <f>(M18-L18)/L18</f>
        <v>0.23267276933910069</v>
      </c>
      <c r="M67" s="518">
        <f>(N18-M18)/M18</f>
        <v>0.11359556063326261</v>
      </c>
      <c r="N67" s="22"/>
      <c r="O67" s="22"/>
      <c r="P67" s="22"/>
      <c r="Q67" s="22"/>
    </row>
    <row r="68" spans="4:18" x14ac:dyDescent="0.25">
      <c r="D68" s="12" t="s">
        <v>96</v>
      </c>
      <c r="E68" s="14"/>
      <c r="F68" s="14"/>
      <c r="G68" s="14"/>
      <c r="H68" s="14"/>
      <c r="I68" s="14"/>
    </row>
    <row r="69" spans="4:18" x14ac:dyDescent="0.25">
      <c r="D69" s="14"/>
      <c r="E69" s="14"/>
      <c r="F69" s="14"/>
      <c r="G69" s="14"/>
      <c r="H69" s="14"/>
      <c r="I69" s="14"/>
    </row>
    <row r="70" spans="4:18" ht="30" customHeight="1" x14ac:dyDescent="0.35">
      <c r="D70" s="958" t="s">
        <v>190</v>
      </c>
      <c r="E70" s="958"/>
      <c r="F70" s="958"/>
      <c r="G70" s="958"/>
      <c r="H70" s="958"/>
      <c r="I70" s="958"/>
      <c r="J70" s="958"/>
      <c r="K70" s="958"/>
      <c r="L70" s="958"/>
      <c r="M70" s="958"/>
      <c r="N70" s="958"/>
      <c r="O70" s="24"/>
      <c r="P70" s="24"/>
      <c r="Q70" s="24"/>
    </row>
    <row r="71" spans="4:18" ht="3" customHeight="1" x14ac:dyDescent="0.25"/>
    <row r="72" spans="4:18" ht="3.75" customHeight="1" thickBot="1" x14ac:dyDescent="0.3">
      <c r="D72" s="14"/>
      <c r="E72" s="14"/>
      <c r="F72" s="14"/>
      <c r="G72" s="14"/>
      <c r="H72" s="14"/>
      <c r="I72" s="14"/>
    </row>
    <row r="73" spans="4:18" ht="15.75" customHeight="1" x14ac:dyDescent="0.25">
      <c r="D73" s="964" t="s">
        <v>46</v>
      </c>
      <c r="E73" s="493" t="s">
        <v>47</v>
      </c>
      <c r="F73" s="494" t="s">
        <v>47</v>
      </c>
      <c r="G73" s="494" t="s">
        <v>47</v>
      </c>
      <c r="H73" s="494" t="s">
        <v>47</v>
      </c>
      <c r="I73" s="494" t="s">
        <v>47</v>
      </c>
      <c r="J73" s="494" t="s">
        <v>47</v>
      </c>
      <c r="K73" s="494" t="s">
        <v>47</v>
      </c>
      <c r="L73" s="495" t="s">
        <v>47</v>
      </c>
      <c r="M73" s="496" t="s">
        <v>47</v>
      </c>
      <c r="N73" s="497" t="s">
        <v>47</v>
      </c>
      <c r="O73" s="5"/>
      <c r="P73" s="5"/>
      <c r="Q73" s="5"/>
      <c r="R73" s="5"/>
    </row>
    <row r="74" spans="4:18" ht="16.5" thickBot="1" x14ac:dyDescent="0.3">
      <c r="D74" s="965"/>
      <c r="E74" s="498">
        <v>2001</v>
      </c>
      <c r="F74" s="499">
        <v>2002</v>
      </c>
      <c r="G74" s="499">
        <v>2003</v>
      </c>
      <c r="H74" s="499">
        <v>2004</v>
      </c>
      <c r="I74" s="499">
        <v>2005</v>
      </c>
      <c r="J74" s="499">
        <v>2006</v>
      </c>
      <c r="K74" s="499">
        <v>2007</v>
      </c>
      <c r="L74" s="500">
        <v>2008</v>
      </c>
      <c r="M74" s="501">
        <v>2009</v>
      </c>
      <c r="N74" s="502">
        <v>2010</v>
      </c>
      <c r="O74" s="5"/>
      <c r="P74" s="5"/>
      <c r="Q74" s="5"/>
      <c r="R74" s="5"/>
    </row>
    <row r="75" spans="4:18" ht="15" customHeight="1" x14ac:dyDescent="0.25">
      <c r="D75" s="7" t="s">
        <v>48</v>
      </c>
      <c r="E75" s="227">
        <f t="shared" ref="E75:E80" si="5">E12/$E$18</f>
        <v>0.57516973811833172</v>
      </c>
      <c r="F75" s="229">
        <f t="shared" ref="F75:F80" si="6">F12/$F$18</f>
        <v>0.58711520152332597</v>
      </c>
      <c r="G75" s="229">
        <f t="shared" ref="G75:G80" si="7">G12/$G$18</f>
        <v>0.62881679389312972</v>
      </c>
      <c r="H75" s="229">
        <f t="shared" ref="H75:H80" si="8">H12/$H$18</f>
        <v>0.63764109652153877</v>
      </c>
      <c r="I75" s="229">
        <f t="shared" ref="I75:I80" si="9">I12/$I$18</f>
        <v>0.64051870748299322</v>
      </c>
      <c r="J75" s="229">
        <f t="shared" ref="J75:J80" si="10">J12/$J$18</f>
        <v>0.64970645792563597</v>
      </c>
      <c r="K75" s="229">
        <f t="shared" ref="K75:K80" si="11">K12/$K$18</f>
        <v>0.5702655310621243</v>
      </c>
      <c r="L75" s="229">
        <f t="shared" ref="L75:L80" si="12">L12/$L$18</f>
        <v>0.63625389799818932</v>
      </c>
      <c r="M75" s="229">
        <f t="shared" ref="M75:M80" si="13">M12/$M$18</f>
        <v>0.66704749469560964</v>
      </c>
      <c r="N75" s="230">
        <f t="shared" ref="N75:N80" si="14">N12/$N$18</f>
        <v>0.67455664663637693</v>
      </c>
      <c r="O75" s="25"/>
      <c r="P75" s="25"/>
      <c r="Q75" s="25"/>
      <c r="R75" s="25"/>
    </row>
    <row r="76" spans="4:18" x14ac:dyDescent="0.25">
      <c r="D76" s="505" t="s">
        <v>49</v>
      </c>
      <c r="E76" s="519">
        <f t="shared" si="5"/>
        <v>4.7526673132880698E-2</v>
      </c>
      <c r="F76" s="520">
        <f t="shared" si="6"/>
        <v>4.0304665185655349E-2</v>
      </c>
      <c r="G76" s="520">
        <f t="shared" si="7"/>
        <v>4.6119592875318069E-2</v>
      </c>
      <c r="H76" s="520">
        <f t="shared" si="8"/>
        <v>6.5192351992628433E-2</v>
      </c>
      <c r="I76" s="520">
        <f t="shared" si="9"/>
        <v>7.0578231292517002E-2</v>
      </c>
      <c r="J76" s="520">
        <f t="shared" si="10"/>
        <v>5.8490976299195474E-2</v>
      </c>
      <c r="K76" s="520">
        <f t="shared" si="11"/>
        <v>5.9243486973947893E-2</v>
      </c>
      <c r="L76" s="520">
        <f t="shared" si="12"/>
        <v>0.14133386983200885</v>
      </c>
      <c r="M76" s="520">
        <f t="shared" si="13"/>
        <v>0.15048147543659213</v>
      </c>
      <c r="N76" s="521">
        <f t="shared" si="14"/>
        <v>0.14912794958229517</v>
      </c>
      <c r="O76" s="25"/>
      <c r="P76" s="25"/>
      <c r="Q76" s="25"/>
      <c r="R76" s="25"/>
    </row>
    <row r="77" spans="4:18" x14ac:dyDescent="0.25">
      <c r="D77" s="9" t="s">
        <v>50</v>
      </c>
      <c r="E77" s="231">
        <f t="shared" si="5"/>
        <v>0.13045586808923376</v>
      </c>
      <c r="F77" s="232">
        <f t="shared" si="6"/>
        <v>0.13265629958743255</v>
      </c>
      <c r="G77" s="232">
        <f t="shared" si="7"/>
        <v>0.1294529262086514</v>
      </c>
      <c r="H77" s="232">
        <f t="shared" si="8"/>
        <v>0.10919143054595715</v>
      </c>
      <c r="I77" s="232">
        <f t="shared" si="9"/>
        <v>0.10905612244897959</v>
      </c>
      <c r="J77" s="232">
        <f t="shared" si="10"/>
        <v>0.1050228310502283</v>
      </c>
      <c r="K77" s="232">
        <f t="shared" si="11"/>
        <v>8.3041082164328664E-2</v>
      </c>
      <c r="L77" s="240">
        <f t="shared" si="12"/>
        <v>8.7013378935720753E-2</v>
      </c>
      <c r="M77" s="232">
        <f t="shared" si="13"/>
        <v>8.7971274685816878E-2</v>
      </c>
      <c r="N77" s="233">
        <f t="shared" si="14"/>
        <v>9.1015682251209151E-2</v>
      </c>
      <c r="O77" s="25"/>
      <c r="P77" s="25"/>
      <c r="Q77" s="25"/>
      <c r="R77" s="25"/>
    </row>
    <row r="78" spans="4:18" x14ac:dyDescent="0.25">
      <c r="D78" s="505" t="s">
        <v>51</v>
      </c>
      <c r="E78" s="519">
        <f t="shared" si="5"/>
        <v>4.8496605237633363E-2</v>
      </c>
      <c r="F78" s="520">
        <f t="shared" si="6"/>
        <v>4.7603935258648047E-2</v>
      </c>
      <c r="G78" s="520">
        <f t="shared" si="7"/>
        <v>4.5483460559796435E-2</v>
      </c>
      <c r="H78" s="520">
        <f t="shared" si="8"/>
        <v>4.1234738539507029E-2</v>
      </c>
      <c r="I78" s="520">
        <f t="shared" si="9"/>
        <v>3.4651360544217684E-2</v>
      </c>
      <c r="J78" s="520">
        <f t="shared" si="10"/>
        <v>4.0226136116547073E-2</v>
      </c>
      <c r="K78" s="520">
        <f t="shared" si="11"/>
        <v>3.4944889779559118E-2</v>
      </c>
      <c r="L78" s="520">
        <f t="shared" si="12"/>
        <v>3.7823156624082081E-2</v>
      </c>
      <c r="M78" s="520">
        <f t="shared" si="13"/>
        <v>4.9779663783254449E-2</v>
      </c>
      <c r="N78" s="521">
        <f t="shared" si="14"/>
        <v>4.9391763154037815E-2</v>
      </c>
      <c r="O78" s="25"/>
      <c r="P78" s="25"/>
      <c r="Q78" s="25"/>
      <c r="R78" s="25"/>
    </row>
    <row r="79" spans="4:18" x14ac:dyDescent="0.25">
      <c r="D79" s="9" t="s">
        <v>52</v>
      </c>
      <c r="E79" s="231">
        <f t="shared" si="5"/>
        <v>0.10184287099903007</v>
      </c>
      <c r="F79" s="232">
        <f t="shared" si="6"/>
        <v>0.10409393843224374</v>
      </c>
      <c r="G79" s="232">
        <f t="shared" si="7"/>
        <v>0.10909669211195928</v>
      </c>
      <c r="H79" s="232">
        <f t="shared" si="8"/>
        <v>0.11218613222759732</v>
      </c>
      <c r="I79" s="232">
        <f t="shared" si="9"/>
        <v>9.1624149659863943E-2</v>
      </c>
      <c r="J79" s="232">
        <f t="shared" si="10"/>
        <v>0.12046096977603826</v>
      </c>
      <c r="K79" s="232">
        <f t="shared" si="11"/>
        <v>0.12399799599198397</v>
      </c>
      <c r="L79" s="240">
        <f t="shared" si="12"/>
        <v>5.0598531334875768E-2</v>
      </c>
      <c r="M79" s="232">
        <f t="shared" si="13"/>
        <v>3.6885914803329527E-2</v>
      </c>
      <c r="N79" s="233">
        <f t="shared" si="14"/>
        <v>2.8359958962333284E-2</v>
      </c>
      <c r="O79" s="25"/>
      <c r="P79" s="25"/>
      <c r="Q79" s="25"/>
      <c r="R79" s="25"/>
    </row>
    <row r="80" spans="4:18" x14ac:dyDescent="0.25">
      <c r="D80" s="505" t="s">
        <v>53</v>
      </c>
      <c r="E80" s="519">
        <f t="shared" si="5"/>
        <v>9.6508244422890396E-2</v>
      </c>
      <c r="F80" s="520">
        <f t="shared" si="6"/>
        <v>8.8225960012694379E-2</v>
      </c>
      <c r="G80" s="520">
        <f t="shared" si="7"/>
        <v>4.1030534351145037E-2</v>
      </c>
      <c r="H80" s="520">
        <f t="shared" si="8"/>
        <v>3.455425017277125E-2</v>
      </c>
      <c r="I80" s="520">
        <f t="shared" si="9"/>
        <v>5.3571428571428568E-2</v>
      </c>
      <c r="J80" s="520">
        <f t="shared" si="10"/>
        <v>2.6092628832354858E-2</v>
      </c>
      <c r="K80" s="520">
        <f t="shared" si="11"/>
        <v>0.12850701402805612</v>
      </c>
      <c r="L80" s="520">
        <f t="shared" si="12"/>
        <v>4.6977165275123224E-2</v>
      </c>
      <c r="M80" s="520">
        <f t="shared" si="13"/>
        <v>7.8341765953974206E-3</v>
      </c>
      <c r="N80" s="521">
        <f t="shared" si="14"/>
        <v>7.5479994137476183E-3</v>
      </c>
      <c r="O80" s="25"/>
      <c r="P80" s="25"/>
      <c r="Q80" s="25"/>
      <c r="R80" s="25"/>
    </row>
    <row r="81" spans="3:18" ht="22.5" customHeight="1" thickBot="1" x14ac:dyDescent="0.3">
      <c r="D81" s="509" t="s">
        <v>10</v>
      </c>
      <c r="E81" s="522">
        <f>SUM(E75:E80)</f>
        <v>1</v>
      </c>
      <c r="F81" s="523">
        <f t="shared" ref="F81:K81" si="15">SUM(F75:F80)</f>
        <v>0.99999999999999989</v>
      </c>
      <c r="G81" s="523">
        <f t="shared" si="15"/>
        <v>0.99999999999999989</v>
      </c>
      <c r="H81" s="523">
        <f t="shared" si="15"/>
        <v>0.99999999999999989</v>
      </c>
      <c r="I81" s="523">
        <f t="shared" si="15"/>
        <v>1</v>
      </c>
      <c r="J81" s="523">
        <f t="shared" si="15"/>
        <v>0.99999999999999989</v>
      </c>
      <c r="K81" s="523">
        <f t="shared" si="15"/>
        <v>1.0000000000000002</v>
      </c>
      <c r="L81" s="523">
        <f>SUM(L75:L80)</f>
        <v>1</v>
      </c>
      <c r="M81" s="523">
        <f>SUM(M75:M80)</f>
        <v>1</v>
      </c>
      <c r="N81" s="524">
        <f>SUM(N75:N80)</f>
        <v>0.99999999999999989</v>
      </c>
      <c r="O81" s="26"/>
      <c r="P81" s="26"/>
      <c r="Q81" s="26"/>
      <c r="R81" s="26"/>
    </row>
    <row r="82" spans="3:18" x14ac:dyDescent="0.25">
      <c r="D82" s="12" t="s">
        <v>96</v>
      </c>
      <c r="E82" s="14"/>
      <c r="F82" s="14"/>
      <c r="G82" s="27"/>
      <c r="H82" s="14"/>
      <c r="I82" s="14"/>
    </row>
    <row r="83" spans="3:18" ht="34.5" customHeight="1" x14ac:dyDescent="0.25">
      <c r="D83" s="14"/>
      <c r="E83" s="14"/>
      <c r="F83" s="14"/>
      <c r="G83" s="14"/>
      <c r="H83" s="14"/>
      <c r="I83" s="14"/>
    </row>
    <row r="84" spans="3:18" ht="34.5" customHeight="1" x14ac:dyDescent="0.35">
      <c r="C84" s="28"/>
      <c r="D84" s="958" t="s">
        <v>185</v>
      </c>
      <c r="E84" s="958"/>
      <c r="F84" s="958"/>
      <c r="G84" s="958"/>
      <c r="H84" s="958"/>
      <c r="I84" s="958"/>
      <c r="J84" s="958"/>
      <c r="K84" s="958"/>
      <c r="L84" s="958"/>
      <c r="M84" s="958"/>
      <c r="N84" s="958"/>
      <c r="O84" s="24"/>
      <c r="P84" s="24"/>
      <c r="Q84" s="24"/>
    </row>
    <row r="85" spans="3:18" ht="2.25" customHeight="1" x14ac:dyDescent="0.25"/>
    <row r="91" spans="3:18" x14ac:dyDescent="0.25">
      <c r="D91" s="977"/>
      <c r="E91" s="977"/>
      <c r="F91" s="977"/>
      <c r="G91" s="977"/>
      <c r="H91" s="977"/>
      <c r="I91" s="977"/>
    </row>
    <row r="96" spans="3:18" ht="16.5" customHeight="1" x14ac:dyDescent="0.25"/>
    <row r="97" spans="3:18" ht="12.75" customHeight="1" x14ac:dyDescent="0.25"/>
    <row r="98" spans="3:18" ht="36" customHeight="1" x14ac:dyDescent="0.35">
      <c r="C98" s="24"/>
      <c r="D98" s="958" t="s">
        <v>185</v>
      </c>
      <c r="E98" s="958"/>
      <c r="F98" s="958"/>
      <c r="G98" s="958"/>
      <c r="H98" s="958"/>
      <c r="I98" s="958"/>
      <c r="J98" s="958"/>
      <c r="K98" s="958"/>
      <c r="L98" s="958"/>
      <c r="M98" s="958"/>
      <c r="N98" s="958"/>
      <c r="O98" s="24"/>
      <c r="P98" s="24"/>
      <c r="Q98" s="24"/>
      <c r="R98" s="5"/>
    </row>
    <row r="99" spans="3:18" ht="3.75" customHeight="1" x14ac:dyDescent="0.25">
      <c r="D99" s="29"/>
      <c r="E99" s="5"/>
      <c r="F99" s="5"/>
      <c r="G99" s="5"/>
      <c r="H99" s="5"/>
      <c r="I99" s="5"/>
      <c r="J99" s="5"/>
      <c r="K99" s="5"/>
      <c r="L99" s="5"/>
      <c r="M99" s="5"/>
      <c r="N99" s="5"/>
      <c r="O99" s="5"/>
      <c r="P99" s="5"/>
      <c r="Q99" s="5"/>
      <c r="R99" s="5"/>
    </row>
    <row r="100" spans="3:18" ht="15.75" x14ac:dyDescent="0.25">
      <c r="D100" s="30"/>
      <c r="E100" s="31"/>
      <c r="F100" s="31"/>
      <c r="G100" s="5"/>
      <c r="H100" s="31"/>
      <c r="I100" s="31"/>
      <c r="J100" s="31"/>
      <c r="K100" s="31"/>
      <c r="L100" s="8"/>
      <c r="M100" s="8"/>
      <c r="N100" s="8"/>
      <c r="O100" s="8"/>
      <c r="P100" s="8"/>
      <c r="Q100" s="8"/>
      <c r="R100" s="8"/>
    </row>
    <row r="101" spans="3:18" ht="15.75" x14ac:dyDescent="0.25">
      <c r="D101" s="30"/>
      <c r="E101" s="5"/>
      <c r="F101" s="5"/>
      <c r="G101" s="5"/>
      <c r="H101" s="5"/>
      <c r="I101" s="5"/>
      <c r="J101" s="5"/>
      <c r="K101" s="31"/>
      <c r="L101" s="8"/>
      <c r="M101" s="8"/>
      <c r="N101" s="8"/>
      <c r="O101" s="8"/>
      <c r="P101" s="8"/>
      <c r="Q101" s="8"/>
      <c r="R101" s="8"/>
    </row>
    <row r="102" spans="3:18" ht="15.75" x14ac:dyDescent="0.25">
      <c r="D102" s="30"/>
      <c r="E102" s="5"/>
      <c r="F102" s="5"/>
      <c r="G102" s="5"/>
      <c r="H102" s="5"/>
      <c r="I102" s="5"/>
      <c r="J102" s="5"/>
      <c r="K102" s="5"/>
      <c r="L102" s="8"/>
      <c r="M102" s="8"/>
      <c r="N102" s="8"/>
      <c r="O102" s="8"/>
      <c r="P102" s="8"/>
      <c r="Q102" s="8"/>
      <c r="R102" s="8"/>
    </row>
    <row r="103" spans="3:18" ht="15.75" x14ac:dyDescent="0.25">
      <c r="D103" s="30"/>
      <c r="E103" s="5"/>
      <c r="F103" s="5"/>
      <c r="G103" s="5"/>
      <c r="H103" s="5"/>
      <c r="I103" s="5"/>
      <c r="J103" s="5"/>
      <c r="K103" s="5"/>
      <c r="L103" s="8"/>
      <c r="M103" s="8"/>
      <c r="N103" s="8"/>
      <c r="O103" s="8"/>
      <c r="P103" s="8"/>
      <c r="Q103" s="8"/>
      <c r="R103" s="8"/>
    </row>
    <row r="104" spans="3:18" ht="15.75" x14ac:dyDescent="0.25">
      <c r="D104" s="30"/>
      <c r="E104" s="5"/>
      <c r="F104" s="31"/>
      <c r="G104" s="31"/>
      <c r="H104" s="31"/>
      <c r="I104" s="31"/>
      <c r="J104" s="31"/>
      <c r="K104" s="31"/>
      <c r="L104" s="8"/>
      <c r="M104" s="8"/>
      <c r="N104" s="8"/>
      <c r="O104" s="8"/>
      <c r="P104" s="8"/>
      <c r="Q104" s="8"/>
      <c r="R104" s="8"/>
    </row>
    <row r="105" spans="3:18" ht="15.75" x14ac:dyDescent="0.25">
      <c r="D105" s="32"/>
      <c r="E105" s="33"/>
      <c r="F105" s="33"/>
      <c r="G105" s="33"/>
      <c r="H105" s="33"/>
      <c r="I105" s="33"/>
      <c r="J105" s="33"/>
      <c r="K105" s="33"/>
      <c r="L105" s="33"/>
      <c r="M105" s="33"/>
      <c r="N105" s="33"/>
      <c r="O105" s="33"/>
      <c r="P105" s="33"/>
      <c r="Q105" s="33"/>
      <c r="R105" s="33"/>
    </row>
    <row r="106" spans="3:18" ht="15.75" x14ac:dyDescent="0.25">
      <c r="D106" s="30"/>
      <c r="E106" s="5"/>
      <c r="F106" s="5"/>
      <c r="G106" s="5"/>
      <c r="H106" s="5"/>
      <c r="I106" s="5"/>
      <c r="J106" s="5"/>
      <c r="K106" s="5"/>
      <c r="L106" s="8"/>
      <c r="M106" s="8"/>
      <c r="N106" s="8"/>
      <c r="O106" s="8"/>
      <c r="P106" s="8"/>
      <c r="Q106" s="8"/>
      <c r="R106" s="8"/>
    </row>
    <row r="107" spans="3:18" ht="15.75" x14ac:dyDescent="0.25">
      <c r="D107" s="30"/>
      <c r="E107" s="5"/>
      <c r="F107" s="31"/>
      <c r="G107" s="31"/>
      <c r="H107" s="31"/>
      <c r="I107" s="31"/>
      <c r="J107" s="31"/>
      <c r="K107" s="31"/>
      <c r="L107" s="8"/>
      <c r="M107" s="8"/>
      <c r="N107" s="8"/>
      <c r="O107" s="8"/>
      <c r="P107" s="8"/>
      <c r="Q107" s="8"/>
      <c r="R107" s="8"/>
    </row>
    <row r="108" spans="3:18" ht="15.75" x14ac:dyDescent="0.25">
      <c r="D108" s="30"/>
      <c r="E108" s="31"/>
      <c r="F108" s="31"/>
      <c r="G108" s="31"/>
      <c r="H108" s="31"/>
      <c r="I108" s="31"/>
      <c r="J108" s="31"/>
      <c r="K108" s="31"/>
      <c r="L108" s="8"/>
      <c r="M108" s="8"/>
      <c r="N108" s="8"/>
      <c r="O108" s="8"/>
      <c r="P108" s="8"/>
      <c r="Q108" s="8"/>
      <c r="R108" s="8"/>
    </row>
    <row r="109" spans="3:18" ht="15.75" x14ac:dyDescent="0.25">
      <c r="D109" s="30"/>
      <c r="E109" s="5"/>
      <c r="F109" s="5"/>
      <c r="G109" s="5"/>
      <c r="H109" s="5"/>
      <c r="I109" s="5"/>
      <c r="J109" s="5"/>
      <c r="K109" s="5"/>
      <c r="L109" s="8"/>
      <c r="M109" s="8"/>
      <c r="N109" s="8"/>
      <c r="O109" s="8"/>
      <c r="P109" s="8"/>
      <c r="Q109" s="8"/>
      <c r="R109" s="8"/>
    </row>
    <row r="110" spans="3:18" ht="15.75" x14ac:dyDescent="0.25">
      <c r="D110" s="30"/>
      <c r="E110" s="31"/>
      <c r="F110" s="31"/>
      <c r="G110" s="31"/>
      <c r="H110" s="31"/>
      <c r="I110" s="31"/>
      <c r="J110" s="31"/>
      <c r="K110" s="31"/>
      <c r="L110" s="8"/>
      <c r="M110" s="8"/>
      <c r="N110" s="8"/>
      <c r="O110" s="8"/>
      <c r="P110" s="8"/>
      <c r="Q110" s="8"/>
      <c r="R110" s="8"/>
    </row>
    <row r="111" spans="3:18" x14ac:dyDescent="0.25">
      <c r="D111" s="34"/>
      <c r="E111" s="34"/>
      <c r="F111" s="34"/>
      <c r="G111" s="34"/>
      <c r="H111" s="34"/>
      <c r="I111" s="34"/>
      <c r="J111" s="35"/>
      <c r="K111" s="35"/>
      <c r="L111" s="35"/>
      <c r="M111" s="35"/>
      <c r="N111" s="35"/>
      <c r="O111" s="35"/>
      <c r="P111" s="35"/>
      <c r="Q111" s="35"/>
      <c r="R111" s="35"/>
    </row>
    <row r="112" spans="3:18" ht="32.25" customHeight="1" x14ac:dyDescent="0.35">
      <c r="C112" s="24"/>
      <c r="D112" s="958" t="s">
        <v>185</v>
      </c>
      <c r="E112" s="958"/>
      <c r="F112" s="958"/>
      <c r="G112" s="958"/>
      <c r="H112" s="958"/>
      <c r="I112" s="958"/>
      <c r="J112" s="958"/>
      <c r="K112" s="958"/>
      <c r="L112" s="958"/>
      <c r="M112" s="958"/>
      <c r="N112" s="958"/>
      <c r="O112" s="24"/>
      <c r="P112" s="24"/>
      <c r="Q112" s="24"/>
    </row>
    <row r="113" spans="4:14" ht="2.25" customHeight="1" x14ac:dyDescent="0.25"/>
    <row r="125" spans="4:14" x14ac:dyDescent="0.25">
      <c r="E125" s="14"/>
      <c r="F125" s="14"/>
      <c r="G125" s="14"/>
      <c r="H125" s="14"/>
      <c r="I125" s="14"/>
      <c r="J125" s="14"/>
    </row>
    <row r="126" spans="4:14" ht="16.5" customHeight="1" x14ac:dyDescent="0.25">
      <c r="E126" s="14"/>
      <c r="F126" s="14"/>
      <c r="G126" s="14"/>
      <c r="H126" s="14"/>
      <c r="I126" s="14"/>
      <c r="J126" s="14"/>
    </row>
    <row r="127" spans="4:14" ht="12.75" customHeight="1" x14ac:dyDescent="0.25">
      <c r="E127" s="14"/>
      <c r="F127" s="14"/>
      <c r="G127" s="14"/>
      <c r="H127" s="14"/>
      <c r="I127" s="14"/>
      <c r="J127" s="14"/>
    </row>
    <row r="128" spans="4:14" ht="21.75" customHeight="1" x14ac:dyDescent="0.25">
      <c r="D128" s="958" t="s">
        <v>71</v>
      </c>
      <c r="E128" s="958"/>
      <c r="F128" s="958"/>
      <c r="G128" s="958"/>
      <c r="H128" s="958"/>
      <c r="I128" s="958"/>
      <c r="J128" s="958"/>
      <c r="K128" s="958"/>
      <c r="L128" s="958"/>
      <c r="M128" s="958"/>
      <c r="N128" s="958"/>
    </row>
    <row r="129" spans="4:18" ht="6" customHeight="1" thickBot="1" x14ac:dyDescent="0.3">
      <c r="E129" s="14"/>
      <c r="F129" s="14"/>
      <c r="G129" s="14"/>
      <c r="H129" s="14"/>
      <c r="I129" s="14"/>
      <c r="J129" s="14"/>
    </row>
    <row r="130" spans="4:18" ht="15.75" customHeight="1" x14ac:dyDescent="0.25">
      <c r="D130" s="964" t="s">
        <v>46</v>
      </c>
      <c r="E130" s="493" t="s">
        <v>47</v>
      </c>
      <c r="F130" s="494" t="s">
        <v>47</v>
      </c>
      <c r="G130" s="494" t="s">
        <v>47</v>
      </c>
      <c r="H130" s="494" t="s">
        <v>47</v>
      </c>
      <c r="I130" s="494" t="s">
        <v>47</v>
      </c>
      <c r="J130" s="494" t="s">
        <v>47</v>
      </c>
      <c r="K130" s="494" t="s">
        <v>47</v>
      </c>
      <c r="L130" s="495" t="s">
        <v>47</v>
      </c>
      <c r="M130" s="496" t="s">
        <v>47</v>
      </c>
      <c r="N130" s="497" t="s">
        <v>47</v>
      </c>
    </row>
    <row r="131" spans="4:18" ht="15.75" thickBot="1" x14ac:dyDescent="0.3">
      <c r="D131" s="965"/>
      <c r="E131" s="498">
        <v>2001</v>
      </c>
      <c r="F131" s="499">
        <v>2002</v>
      </c>
      <c r="G131" s="499">
        <v>2003</v>
      </c>
      <c r="H131" s="499">
        <v>2004</v>
      </c>
      <c r="I131" s="499">
        <v>2005</v>
      </c>
      <c r="J131" s="499">
        <v>2006</v>
      </c>
      <c r="K131" s="499">
        <v>2007</v>
      </c>
      <c r="L131" s="500">
        <v>2008</v>
      </c>
      <c r="M131" s="501">
        <v>2009</v>
      </c>
      <c r="N131" s="502">
        <v>2010</v>
      </c>
    </row>
    <row r="132" spans="4:18" ht="15" customHeight="1" x14ac:dyDescent="0.25">
      <c r="D132" s="7" t="s">
        <v>54</v>
      </c>
      <c r="E132" s="206">
        <v>1198</v>
      </c>
      <c r="F132" s="207">
        <v>1876</v>
      </c>
      <c r="G132" s="207">
        <v>1891</v>
      </c>
      <c r="H132" s="207">
        <v>2622</v>
      </c>
      <c r="I132" s="207">
        <v>2779</v>
      </c>
      <c r="J132" s="207">
        <v>2787</v>
      </c>
      <c r="K132" s="207">
        <v>4802</v>
      </c>
      <c r="L132" s="207">
        <v>5995</v>
      </c>
      <c r="M132" s="207">
        <v>7725</v>
      </c>
      <c r="N132" s="208">
        <v>8613</v>
      </c>
    </row>
    <row r="133" spans="4:18" x14ac:dyDescent="0.25">
      <c r="D133" s="505" t="s">
        <v>55</v>
      </c>
      <c r="E133" s="506">
        <v>763</v>
      </c>
      <c r="F133" s="507">
        <v>1145</v>
      </c>
      <c r="G133" s="507">
        <v>1075</v>
      </c>
      <c r="H133" s="507">
        <v>1570</v>
      </c>
      <c r="I133" s="507">
        <v>1720</v>
      </c>
      <c r="J133" s="507">
        <v>1704</v>
      </c>
      <c r="K133" s="507">
        <v>2829</v>
      </c>
      <c r="L133" s="507">
        <v>3692</v>
      </c>
      <c r="M133" s="507">
        <v>4492</v>
      </c>
      <c r="N133" s="508">
        <v>4994</v>
      </c>
    </row>
    <row r="134" spans="4:18" x14ac:dyDescent="0.25">
      <c r="D134" s="9" t="s">
        <v>53</v>
      </c>
      <c r="E134" s="278">
        <v>101</v>
      </c>
      <c r="F134" s="211">
        <v>130</v>
      </c>
      <c r="G134" s="211">
        <v>178</v>
      </c>
      <c r="H134" s="211">
        <v>149</v>
      </c>
      <c r="I134" s="211">
        <v>205</v>
      </c>
      <c r="J134" s="211">
        <v>108</v>
      </c>
      <c r="K134" s="211">
        <v>353</v>
      </c>
      <c r="L134" s="211">
        <v>254</v>
      </c>
      <c r="M134" s="211">
        <v>37</v>
      </c>
      <c r="N134" s="212">
        <v>39</v>
      </c>
    </row>
    <row r="135" spans="4:18" ht="21.75" customHeight="1" thickBot="1" x14ac:dyDescent="0.3">
      <c r="D135" s="509" t="s">
        <v>10</v>
      </c>
      <c r="E135" s="510">
        <f t="shared" ref="E135:L135" si="16">SUM(E132:E134)</f>
        <v>2062</v>
      </c>
      <c r="F135" s="511">
        <f t="shared" si="16"/>
        <v>3151</v>
      </c>
      <c r="G135" s="511">
        <f t="shared" si="16"/>
        <v>3144</v>
      </c>
      <c r="H135" s="511">
        <f t="shared" si="16"/>
        <v>4341</v>
      </c>
      <c r="I135" s="511">
        <f t="shared" si="16"/>
        <v>4704</v>
      </c>
      <c r="J135" s="511">
        <f t="shared" si="16"/>
        <v>4599</v>
      </c>
      <c r="K135" s="511">
        <f t="shared" si="16"/>
        <v>7984</v>
      </c>
      <c r="L135" s="511">
        <f t="shared" si="16"/>
        <v>9941</v>
      </c>
      <c r="M135" s="511">
        <v>12254</v>
      </c>
      <c r="N135" s="512">
        <v>13646</v>
      </c>
    </row>
    <row r="136" spans="4:18" x14ac:dyDescent="0.25">
      <c r="D136" s="12" t="s">
        <v>96</v>
      </c>
      <c r="E136" s="14"/>
      <c r="F136" s="14"/>
      <c r="G136" s="14"/>
      <c r="H136" s="14"/>
      <c r="I136" s="14"/>
      <c r="J136" s="14"/>
    </row>
    <row r="137" spans="4:18" x14ac:dyDescent="0.25">
      <c r="D137" s="14"/>
      <c r="E137" s="14"/>
      <c r="F137" s="14"/>
      <c r="G137" s="14"/>
      <c r="H137" s="14"/>
      <c r="I137" s="14"/>
      <c r="J137" s="14"/>
    </row>
    <row r="138" spans="4:18" ht="33" customHeight="1" x14ac:dyDescent="0.35">
      <c r="D138" s="959" t="s">
        <v>186</v>
      </c>
      <c r="E138" s="959"/>
      <c r="F138" s="959"/>
      <c r="G138" s="959"/>
      <c r="H138" s="959"/>
      <c r="I138" s="959"/>
      <c r="J138" s="959"/>
      <c r="K138" s="959"/>
      <c r="L138" s="959"/>
      <c r="M138" s="959"/>
      <c r="N138" s="959"/>
      <c r="O138" s="24"/>
      <c r="P138" s="24"/>
      <c r="Q138" s="24"/>
      <c r="R138" s="24"/>
    </row>
    <row r="139" spans="4:18" ht="3" customHeight="1" thickBot="1" x14ac:dyDescent="0.3"/>
    <row r="140" spans="4:18" ht="43.5" customHeight="1" thickBot="1" x14ac:dyDescent="0.3">
      <c r="D140" s="504" t="s">
        <v>62</v>
      </c>
      <c r="E140" s="455" t="s">
        <v>63</v>
      </c>
      <c r="F140" s="456" t="s">
        <v>64</v>
      </c>
      <c r="G140" s="456" t="s">
        <v>65</v>
      </c>
      <c r="H140" s="456" t="s">
        <v>66</v>
      </c>
      <c r="I140" s="456" t="s">
        <v>67</v>
      </c>
      <c r="J140" s="456" t="s">
        <v>68</v>
      </c>
      <c r="K140" s="456" t="s">
        <v>69</v>
      </c>
      <c r="L140" s="456" t="s">
        <v>270</v>
      </c>
      <c r="M140" s="457" t="s">
        <v>388</v>
      </c>
      <c r="N140" s="19"/>
      <c r="O140" s="19"/>
      <c r="P140" s="19"/>
      <c r="Q140" s="19"/>
    </row>
    <row r="141" spans="4:18" ht="15.75" customHeight="1" x14ac:dyDescent="0.25">
      <c r="D141" s="7" t="s">
        <v>54</v>
      </c>
      <c r="E141" s="227">
        <f>(F20-E20)/E20</f>
        <v>0.56594323873121866</v>
      </c>
      <c r="F141" s="228">
        <f t="shared" ref="E141:M144" si="17">(G20-F20)/F20</f>
        <v>7.9957356076759065E-3</v>
      </c>
      <c r="G141" s="229">
        <f t="shared" si="17"/>
        <v>0.38656795346377576</v>
      </c>
      <c r="H141" s="229">
        <f t="shared" si="17"/>
        <v>5.9877955758962625E-2</v>
      </c>
      <c r="I141" s="229">
        <f t="shared" si="17"/>
        <v>2.8787333573227778E-3</v>
      </c>
      <c r="J141" s="229">
        <f t="shared" si="17"/>
        <v>0.72299964119124505</v>
      </c>
      <c r="K141" s="229">
        <f t="shared" si="17"/>
        <v>0.24843815077051229</v>
      </c>
      <c r="L141" s="229">
        <f t="shared" si="17"/>
        <v>0.28857381150959133</v>
      </c>
      <c r="M141" s="230">
        <f t="shared" si="17"/>
        <v>0.11495145631067961</v>
      </c>
      <c r="N141" s="36"/>
      <c r="O141" s="36"/>
      <c r="P141" s="36"/>
      <c r="Q141" s="36"/>
      <c r="R141" s="8"/>
    </row>
    <row r="142" spans="4:18" ht="15.75" x14ac:dyDescent="0.25">
      <c r="D142" s="505" t="s">
        <v>55</v>
      </c>
      <c r="E142" s="519">
        <f t="shared" si="17"/>
        <v>0.50065530799475755</v>
      </c>
      <c r="F142" s="520">
        <f t="shared" si="17"/>
        <v>-6.1135371179039298E-2</v>
      </c>
      <c r="G142" s="520">
        <f t="shared" si="17"/>
        <v>0.46046511627906977</v>
      </c>
      <c r="H142" s="520">
        <f t="shared" si="17"/>
        <v>9.5541401273885357E-2</v>
      </c>
      <c r="I142" s="520">
        <f t="shared" si="17"/>
        <v>-9.3023255813953487E-3</v>
      </c>
      <c r="J142" s="520">
        <f t="shared" si="17"/>
        <v>0.66021126760563376</v>
      </c>
      <c r="K142" s="520">
        <f t="shared" si="17"/>
        <v>0.30505478967833155</v>
      </c>
      <c r="L142" s="520">
        <f t="shared" si="17"/>
        <v>0.21668472372697725</v>
      </c>
      <c r="M142" s="521">
        <f t="shared" si="17"/>
        <v>0.11175422974176313</v>
      </c>
      <c r="N142" s="36"/>
      <c r="O142" s="36"/>
      <c r="P142" s="36"/>
      <c r="Q142" s="36"/>
      <c r="R142" s="8"/>
    </row>
    <row r="143" spans="4:18" ht="15.75" x14ac:dyDescent="0.25">
      <c r="D143" s="9" t="s">
        <v>53</v>
      </c>
      <c r="E143" s="231">
        <f>(F22-E22)/E22</f>
        <v>0.28712871287128711</v>
      </c>
      <c r="F143" s="232">
        <f>(G22-F22)/F22</f>
        <v>0.36923076923076925</v>
      </c>
      <c r="G143" s="232">
        <f t="shared" si="17"/>
        <v>-0.16292134831460675</v>
      </c>
      <c r="H143" s="232">
        <f t="shared" si="17"/>
        <v>0.37583892617449666</v>
      </c>
      <c r="I143" s="232">
        <f t="shared" si="17"/>
        <v>-0.47317073170731705</v>
      </c>
      <c r="J143" s="232">
        <f t="shared" si="17"/>
        <v>2.2685185185185186</v>
      </c>
      <c r="K143" s="232">
        <f t="shared" ref="K143:M144" si="18">(L22-K22)/K22</f>
        <v>-0.28045325779036828</v>
      </c>
      <c r="L143" s="232">
        <f t="shared" si="18"/>
        <v>-0.85433070866141736</v>
      </c>
      <c r="M143" s="233">
        <f t="shared" si="18"/>
        <v>5.4054054054054057E-2</v>
      </c>
      <c r="N143" s="36"/>
      <c r="O143" s="36"/>
      <c r="P143" s="36"/>
      <c r="Q143" s="36"/>
      <c r="R143" s="8"/>
    </row>
    <row r="144" spans="4:18" ht="21.75" customHeight="1" thickBot="1" x14ac:dyDescent="0.3">
      <c r="D144" s="509" t="s">
        <v>70</v>
      </c>
      <c r="E144" s="525">
        <f>(F23-E23)/E23</f>
        <v>0.52812803103782735</v>
      </c>
      <c r="F144" s="526">
        <f>(G23-F23)/F23</f>
        <v>-2.221516978736909E-3</v>
      </c>
      <c r="G144" s="526">
        <f t="shared" si="17"/>
        <v>0.38072519083969464</v>
      </c>
      <c r="H144" s="526">
        <f t="shared" si="17"/>
        <v>8.3621285418106428E-2</v>
      </c>
      <c r="I144" s="526">
        <f t="shared" si="17"/>
        <v>-2.2321428571428572E-2</v>
      </c>
      <c r="J144" s="526">
        <f t="shared" si="17"/>
        <v>0.73602957164601002</v>
      </c>
      <c r="K144" s="526">
        <f t="shared" si="18"/>
        <v>0.24511523046092185</v>
      </c>
      <c r="L144" s="526">
        <f t="shared" si="18"/>
        <v>0.23267276933910069</v>
      </c>
      <c r="M144" s="527">
        <f t="shared" si="18"/>
        <v>0.11359556063326261</v>
      </c>
      <c r="N144" s="37"/>
      <c r="O144" s="37"/>
      <c r="P144" s="37"/>
      <c r="Q144" s="37"/>
      <c r="R144" s="38"/>
    </row>
    <row r="145" spans="4:19" x14ac:dyDescent="0.25">
      <c r="D145" s="12" t="s">
        <v>96</v>
      </c>
    </row>
    <row r="147" spans="4:19" ht="33.75" customHeight="1" x14ac:dyDescent="0.35">
      <c r="D147" s="959" t="s">
        <v>492</v>
      </c>
      <c r="E147" s="959"/>
      <c r="F147" s="959"/>
      <c r="G147" s="959"/>
      <c r="H147" s="959"/>
      <c r="I147" s="959"/>
      <c r="J147" s="959"/>
      <c r="K147" s="959"/>
      <c r="L147" s="959"/>
      <c r="M147" s="959"/>
      <c r="N147" s="959"/>
      <c r="O147" s="24"/>
      <c r="P147" s="24"/>
      <c r="Q147" s="24"/>
      <c r="R147" s="24"/>
      <c r="S147" s="24"/>
    </row>
    <row r="148" spans="4:19" ht="3" customHeight="1" thickBot="1" x14ac:dyDescent="0.3">
      <c r="K148" s="39"/>
    </row>
    <row r="149" spans="4:19" ht="19.5" customHeight="1" x14ac:dyDescent="0.25">
      <c r="D149" s="964" t="s">
        <v>46</v>
      </c>
      <c r="E149" s="493" t="s">
        <v>47</v>
      </c>
      <c r="F149" s="494" t="s">
        <v>47</v>
      </c>
      <c r="G149" s="494" t="s">
        <v>47</v>
      </c>
      <c r="H149" s="494" t="s">
        <v>47</v>
      </c>
      <c r="I149" s="494" t="s">
        <v>47</v>
      </c>
      <c r="J149" s="494" t="s">
        <v>47</v>
      </c>
      <c r="K149" s="494" t="s">
        <v>47</v>
      </c>
      <c r="L149" s="495" t="s">
        <v>47</v>
      </c>
      <c r="M149" s="496" t="s">
        <v>47</v>
      </c>
      <c r="N149" s="497" t="s">
        <v>47</v>
      </c>
      <c r="O149" s="5"/>
      <c r="P149" s="5"/>
      <c r="Q149" s="5"/>
      <c r="R149" s="5"/>
    </row>
    <row r="150" spans="4:19" ht="16.5" thickBot="1" x14ac:dyDescent="0.3">
      <c r="D150" s="965"/>
      <c r="E150" s="498">
        <v>2001</v>
      </c>
      <c r="F150" s="499">
        <v>2002</v>
      </c>
      <c r="G150" s="499">
        <v>2003</v>
      </c>
      <c r="H150" s="499">
        <v>2004</v>
      </c>
      <c r="I150" s="499">
        <v>2005</v>
      </c>
      <c r="J150" s="499">
        <v>2006</v>
      </c>
      <c r="K150" s="499">
        <v>2007</v>
      </c>
      <c r="L150" s="500">
        <v>2008</v>
      </c>
      <c r="M150" s="501">
        <v>2009</v>
      </c>
      <c r="N150" s="502">
        <v>2010</v>
      </c>
      <c r="O150" s="5"/>
      <c r="P150" s="5"/>
      <c r="Q150" s="5"/>
      <c r="R150" s="5"/>
    </row>
    <row r="151" spans="4:19" ht="15" customHeight="1" x14ac:dyDescent="0.25">
      <c r="D151" s="7" t="s">
        <v>54</v>
      </c>
      <c r="E151" s="227">
        <f>E20/$E$23</f>
        <v>0.58098933074684767</v>
      </c>
      <c r="F151" s="229">
        <f>F20/$F$23</f>
        <v>0.59536655030149155</v>
      </c>
      <c r="G151" s="229">
        <f>G20/$G$23</f>
        <v>0.60146310432569972</v>
      </c>
      <c r="H151" s="229">
        <f>H20/$H$23</f>
        <v>0.60400829302004144</v>
      </c>
      <c r="I151" s="229">
        <f>I20/$I$23</f>
        <v>0.59077380952380953</v>
      </c>
      <c r="J151" s="229">
        <f>J20/$J$23</f>
        <v>0.60600130463144164</v>
      </c>
      <c r="K151" s="229">
        <f>K20/$K$23</f>
        <v>0.60145290581162325</v>
      </c>
      <c r="L151" s="229">
        <f>L20/$L$23</f>
        <v>0.60305804245045769</v>
      </c>
      <c r="M151" s="229">
        <f>M20/$M$23</f>
        <v>0.63040639791088626</v>
      </c>
      <c r="N151" s="230">
        <f>N20/$N$23</f>
        <v>0.63117397039425471</v>
      </c>
      <c r="O151" s="25"/>
      <c r="P151" s="25"/>
      <c r="Q151" s="25"/>
      <c r="R151" s="25"/>
    </row>
    <row r="152" spans="4:19" x14ac:dyDescent="0.25">
      <c r="D152" s="505" t="s">
        <v>55</v>
      </c>
      <c r="E152" s="519">
        <f>E21/$E$23</f>
        <v>0.37002909796314259</v>
      </c>
      <c r="F152" s="520">
        <f>F21/$F$23</f>
        <v>0.36337670580768011</v>
      </c>
      <c r="G152" s="520">
        <f>G21/$G$23</f>
        <v>0.3419211195928753</v>
      </c>
      <c r="H152" s="520">
        <f>H21/$H$23</f>
        <v>0.36166781847500579</v>
      </c>
      <c r="I152" s="520">
        <f>I21/$I$23</f>
        <v>0.36564625850340138</v>
      </c>
      <c r="J152" s="520">
        <f>J21/$J$23</f>
        <v>0.37051532941943899</v>
      </c>
      <c r="K152" s="520">
        <f>K21/$K$23</f>
        <v>0.35433366733466931</v>
      </c>
      <c r="L152" s="520">
        <f>L21/$L$23</f>
        <v>0.37139120812795495</v>
      </c>
      <c r="M152" s="520">
        <f>M21/$M$23</f>
        <v>0.36657417985963769</v>
      </c>
      <c r="N152" s="521">
        <f>N21/$N$23</f>
        <v>0.36596804924520004</v>
      </c>
      <c r="O152" s="25"/>
      <c r="P152" s="25"/>
      <c r="Q152" s="25"/>
      <c r="R152" s="25"/>
    </row>
    <row r="153" spans="4:19" x14ac:dyDescent="0.25">
      <c r="D153" s="9" t="s">
        <v>53</v>
      </c>
      <c r="E153" s="231">
        <f>E22/$E$23</f>
        <v>4.8981571290009698E-2</v>
      </c>
      <c r="F153" s="232">
        <f>F22/$F$23</f>
        <v>4.1256743890828305E-2</v>
      </c>
      <c r="G153" s="232">
        <f>G22/$G$23</f>
        <v>5.6615776081424936E-2</v>
      </c>
      <c r="H153" s="232">
        <f>H22/$H$23</f>
        <v>3.4323888504952778E-2</v>
      </c>
      <c r="I153" s="232">
        <f>I22/$I$23</f>
        <v>4.3579931972789115E-2</v>
      </c>
      <c r="J153" s="232">
        <f>J22/$J$23</f>
        <v>2.3483365949119372E-2</v>
      </c>
      <c r="K153" s="232">
        <f>K22/$K$23</f>
        <v>4.4213426853707417E-2</v>
      </c>
      <c r="L153" s="232">
        <f>L22/$L$23</f>
        <v>2.5550749421587367E-2</v>
      </c>
      <c r="M153" s="232">
        <f>M22/$M$23</f>
        <v>3.0194222294760895E-3</v>
      </c>
      <c r="N153" s="233">
        <f>N22/$N$23</f>
        <v>2.8579803605452148E-3</v>
      </c>
      <c r="O153" s="25"/>
      <c r="P153" s="25"/>
      <c r="Q153" s="25"/>
      <c r="R153" s="25"/>
    </row>
    <row r="154" spans="4:19" ht="21.75" customHeight="1" thickBot="1" x14ac:dyDescent="0.3">
      <c r="D154" s="509" t="s">
        <v>10</v>
      </c>
      <c r="E154" s="522">
        <f t="shared" ref="E154:N154" si="19">SUM(E151:E153)</f>
        <v>1</v>
      </c>
      <c r="F154" s="523">
        <f t="shared" si="19"/>
        <v>1</v>
      </c>
      <c r="G154" s="523">
        <f t="shared" si="19"/>
        <v>1</v>
      </c>
      <c r="H154" s="523">
        <f t="shared" si="19"/>
        <v>1</v>
      </c>
      <c r="I154" s="523">
        <f t="shared" si="19"/>
        <v>1</v>
      </c>
      <c r="J154" s="523">
        <f t="shared" si="19"/>
        <v>1</v>
      </c>
      <c r="K154" s="523">
        <f t="shared" si="19"/>
        <v>1</v>
      </c>
      <c r="L154" s="523">
        <f t="shared" si="19"/>
        <v>1</v>
      </c>
      <c r="M154" s="523">
        <f t="shared" si="19"/>
        <v>1</v>
      </c>
      <c r="N154" s="524">
        <f t="shared" si="19"/>
        <v>0.99999999999999989</v>
      </c>
      <c r="O154" s="26"/>
      <c r="P154" s="26"/>
      <c r="Q154" s="26"/>
      <c r="R154" s="26"/>
    </row>
    <row r="155" spans="4:19" x14ac:dyDescent="0.25">
      <c r="D155" s="12" t="s">
        <v>96</v>
      </c>
    </row>
    <row r="158" spans="4:19" ht="21.75" customHeight="1" x14ac:dyDescent="0.25">
      <c r="D158" s="960" t="s">
        <v>78</v>
      </c>
      <c r="E158" s="960"/>
      <c r="F158" s="960"/>
      <c r="G158" s="960"/>
      <c r="H158" s="960"/>
      <c r="I158" s="960"/>
      <c r="J158" s="960"/>
      <c r="K158" s="960"/>
      <c r="L158" s="960"/>
      <c r="M158" s="960"/>
      <c r="N158" s="960"/>
    </row>
    <row r="159" spans="4:19" ht="14.25" customHeight="1" x14ac:dyDescent="0.25"/>
    <row r="171" spans="4:14" ht="19.5" customHeight="1" x14ac:dyDescent="0.25"/>
    <row r="173" spans="4:14" ht="21.75" customHeight="1" x14ac:dyDescent="0.25">
      <c r="D173" s="958" t="s">
        <v>79</v>
      </c>
      <c r="E173" s="958"/>
      <c r="F173" s="958"/>
      <c r="G173" s="958"/>
      <c r="H173" s="958"/>
      <c r="I173" s="958"/>
      <c r="J173" s="958"/>
      <c r="K173" s="958"/>
      <c r="L173" s="958"/>
      <c r="M173" s="958"/>
      <c r="N173" s="958"/>
    </row>
    <row r="174" spans="4:14" ht="6" customHeight="1" thickBot="1" x14ac:dyDescent="0.3"/>
    <row r="175" spans="4:14" x14ac:dyDescent="0.25">
      <c r="D175" s="964" t="s">
        <v>46</v>
      </c>
      <c r="E175" s="493" t="s">
        <v>47</v>
      </c>
      <c r="F175" s="494" t="s">
        <v>47</v>
      </c>
      <c r="G175" s="494" t="s">
        <v>47</v>
      </c>
      <c r="H175" s="494" t="s">
        <v>47</v>
      </c>
      <c r="I175" s="494" t="s">
        <v>47</v>
      </c>
      <c r="J175" s="494" t="s">
        <v>47</v>
      </c>
      <c r="K175" s="494" t="s">
        <v>47</v>
      </c>
      <c r="L175" s="495" t="s">
        <v>47</v>
      </c>
      <c r="M175" s="496" t="s">
        <v>47</v>
      </c>
      <c r="N175" s="497" t="s">
        <v>47</v>
      </c>
    </row>
    <row r="176" spans="4:14" ht="15.75" thickBot="1" x14ac:dyDescent="0.3">
      <c r="D176" s="965"/>
      <c r="E176" s="498">
        <v>2001</v>
      </c>
      <c r="F176" s="499">
        <v>2002</v>
      </c>
      <c r="G176" s="499">
        <v>2003</v>
      </c>
      <c r="H176" s="499">
        <v>2004</v>
      </c>
      <c r="I176" s="499">
        <v>2005</v>
      </c>
      <c r="J176" s="499">
        <v>2006</v>
      </c>
      <c r="K176" s="499">
        <v>2007</v>
      </c>
      <c r="L176" s="500">
        <v>2008</v>
      </c>
      <c r="M176" s="501">
        <v>2009</v>
      </c>
      <c r="N176" s="502">
        <v>2010</v>
      </c>
    </row>
    <row r="177" spans="4:18" ht="15" customHeight="1" x14ac:dyDescent="0.25">
      <c r="D177" s="7" t="s">
        <v>56</v>
      </c>
      <c r="E177" s="206">
        <v>1745</v>
      </c>
      <c r="F177" s="207">
        <v>2673</v>
      </c>
      <c r="G177" s="207">
        <v>2642</v>
      </c>
      <c r="H177" s="207">
        <v>3161</v>
      </c>
      <c r="I177" s="207">
        <v>3787</v>
      </c>
      <c r="J177" s="207">
        <v>3733</v>
      </c>
      <c r="K177" s="207">
        <v>5637</v>
      </c>
      <c r="L177" s="207">
        <v>7278</v>
      </c>
      <c r="M177" s="207">
        <v>9376</v>
      </c>
      <c r="N177" s="208">
        <v>10367</v>
      </c>
    </row>
    <row r="178" spans="4:18" x14ac:dyDescent="0.25">
      <c r="D178" s="505" t="s">
        <v>57</v>
      </c>
      <c r="E178" s="506">
        <v>252</v>
      </c>
      <c r="F178" s="507">
        <v>380</v>
      </c>
      <c r="G178" s="507">
        <v>378</v>
      </c>
      <c r="H178" s="507">
        <v>1080</v>
      </c>
      <c r="I178" s="507">
        <v>756</v>
      </c>
      <c r="J178" s="507">
        <v>779</v>
      </c>
      <c r="K178" s="507">
        <v>855</v>
      </c>
      <c r="L178" s="507">
        <v>1267</v>
      </c>
      <c r="M178" s="507">
        <v>1274</v>
      </c>
      <c r="N178" s="508">
        <v>1615</v>
      </c>
    </row>
    <row r="179" spans="4:18" x14ac:dyDescent="0.25">
      <c r="D179" s="9" t="s">
        <v>53</v>
      </c>
      <c r="E179" s="281">
        <v>65</v>
      </c>
      <c r="F179" s="282">
        <v>98</v>
      </c>
      <c r="G179" s="282">
        <v>124</v>
      </c>
      <c r="H179" s="211">
        <v>100</v>
      </c>
      <c r="I179" s="211">
        <v>161</v>
      </c>
      <c r="J179" s="211">
        <v>87</v>
      </c>
      <c r="K179" s="211">
        <v>1492</v>
      </c>
      <c r="L179" s="211">
        <v>1396</v>
      </c>
      <c r="M179" s="211">
        <v>1604</v>
      </c>
      <c r="N179" s="212">
        <v>1664</v>
      </c>
    </row>
    <row r="180" spans="4:18" ht="21.75" customHeight="1" thickBot="1" x14ac:dyDescent="0.3">
      <c r="D180" s="509" t="s">
        <v>10</v>
      </c>
      <c r="E180" s="510">
        <f>SUM(E177:E179)</f>
        <v>2062</v>
      </c>
      <c r="F180" s="511">
        <f>SUM(F177:F179)</f>
        <v>3151</v>
      </c>
      <c r="G180" s="511">
        <f t="shared" ref="G180:L180" si="20">SUM(G177:G179)</f>
        <v>3144</v>
      </c>
      <c r="H180" s="511">
        <f t="shared" si="20"/>
        <v>4341</v>
      </c>
      <c r="I180" s="511">
        <f t="shared" si="20"/>
        <v>4704</v>
      </c>
      <c r="J180" s="511">
        <f t="shared" si="20"/>
        <v>4599</v>
      </c>
      <c r="K180" s="511">
        <f t="shared" si="20"/>
        <v>7984</v>
      </c>
      <c r="L180" s="511">
        <f t="shared" si="20"/>
        <v>9941</v>
      </c>
      <c r="M180" s="511">
        <v>12254</v>
      </c>
      <c r="N180" s="512">
        <v>13646</v>
      </c>
    </row>
    <row r="181" spans="4:18" x14ac:dyDescent="0.25">
      <c r="D181" s="12" t="s">
        <v>96</v>
      </c>
      <c r="E181" s="17"/>
      <c r="F181" s="17"/>
      <c r="G181" s="17"/>
      <c r="H181" s="17"/>
      <c r="I181" s="17"/>
      <c r="J181" s="17"/>
      <c r="K181" s="17"/>
      <c r="L181" s="17"/>
      <c r="M181" s="17"/>
      <c r="N181" s="17"/>
    </row>
    <row r="182" spans="4:18" ht="9.75" customHeight="1" x14ac:dyDescent="0.25">
      <c r="D182" s="16"/>
      <c r="E182" s="17"/>
      <c r="F182" s="17"/>
      <c r="G182" s="17"/>
      <c r="H182" s="17"/>
      <c r="I182" s="17"/>
      <c r="J182" s="17"/>
      <c r="K182" s="17"/>
      <c r="L182" s="17"/>
      <c r="M182" s="17"/>
      <c r="N182" s="17"/>
    </row>
    <row r="183" spans="4:18" ht="10.5" customHeight="1" x14ac:dyDescent="0.25"/>
    <row r="184" spans="4:18" ht="34.5" customHeight="1" x14ac:dyDescent="0.35">
      <c r="D184" s="959" t="s">
        <v>187</v>
      </c>
      <c r="E184" s="959"/>
      <c r="F184" s="959"/>
      <c r="G184" s="959"/>
      <c r="H184" s="959"/>
      <c r="I184" s="959"/>
      <c r="J184" s="959"/>
      <c r="K184" s="959"/>
      <c r="L184" s="959"/>
      <c r="M184" s="959"/>
      <c r="N184" s="959"/>
      <c r="O184" s="24"/>
      <c r="P184" s="24"/>
      <c r="Q184" s="24"/>
      <c r="R184" s="24"/>
    </row>
    <row r="185" spans="4:18" ht="3" customHeight="1" thickBot="1" x14ac:dyDescent="0.3"/>
    <row r="186" spans="4:18" ht="40.5" thickBot="1" x14ac:dyDescent="0.3">
      <c r="D186" s="504" t="s">
        <v>62</v>
      </c>
      <c r="E186" s="455" t="s">
        <v>63</v>
      </c>
      <c r="F186" s="456" t="s">
        <v>64</v>
      </c>
      <c r="G186" s="456" t="s">
        <v>65</v>
      </c>
      <c r="H186" s="456" t="s">
        <v>66</v>
      </c>
      <c r="I186" s="456" t="s">
        <v>67</v>
      </c>
      <c r="J186" s="456" t="s">
        <v>68</v>
      </c>
      <c r="K186" s="456" t="s">
        <v>69</v>
      </c>
      <c r="L186" s="456" t="s">
        <v>270</v>
      </c>
      <c r="M186" s="457" t="s">
        <v>388</v>
      </c>
      <c r="N186" s="19"/>
      <c r="O186" s="19"/>
      <c r="P186" s="19"/>
      <c r="Q186" s="19"/>
    </row>
    <row r="187" spans="4:18" ht="15.75" customHeight="1" x14ac:dyDescent="0.25">
      <c r="D187" s="7" t="s">
        <v>56</v>
      </c>
      <c r="E187" s="227">
        <f>(F25-E25)/E25</f>
        <v>0.53180515759312319</v>
      </c>
      <c r="F187" s="229">
        <f t="shared" ref="F187:M187" si="21">(G25-F25)/F25</f>
        <v>-1.1597456041900486E-2</v>
      </c>
      <c r="G187" s="229">
        <f t="shared" si="21"/>
        <v>0.19644208932626797</v>
      </c>
      <c r="H187" s="229">
        <f t="shared" si="21"/>
        <v>0.19803859538120847</v>
      </c>
      <c r="I187" s="229">
        <f t="shared" si="21"/>
        <v>-1.4259308159493002E-2</v>
      </c>
      <c r="J187" s="229">
        <f t="shared" si="21"/>
        <v>0.51004553978033751</v>
      </c>
      <c r="K187" s="229">
        <f t="shared" si="21"/>
        <v>0.29111229377328368</v>
      </c>
      <c r="L187" s="229">
        <f t="shared" si="21"/>
        <v>0.28826600714481998</v>
      </c>
      <c r="M187" s="230">
        <f t="shared" si="21"/>
        <v>0.10569539249146757</v>
      </c>
      <c r="N187" s="22"/>
      <c r="O187" s="22"/>
      <c r="P187" s="22"/>
      <c r="Q187" s="22"/>
      <c r="R187" s="8"/>
    </row>
    <row r="188" spans="4:18" ht="15.75" x14ac:dyDescent="0.25">
      <c r="D188" s="505" t="s">
        <v>57</v>
      </c>
      <c r="E188" s="519">
        <f t="shared" ref="E188:M190" si="22">(F26-E26)/E26</f>
        <v>0.50793650793650791</v>
      </c>
      <c r="F188" s="520">
        <f t="shared" si="22"/>
        <v>-5.263157894736842E-3</v>
      </c>
      <c r="G188" s="520">
        <f t="shared" si="22"/>
        <v>1.8571428571428572</v>
      </c>
      <c r="H188" s="520">
        <f t="shared" si="22"/>
        <v>-0.3</v>
      </c>
      <c r="I188" s="520">
        <f t="shared" si="22"/>
        <v>3.0423280423280422E-2</v>
      </c>
      <c r="J188" s="520">
        <f t="shared" si="22"/>
        <v>9.7560975609756101E-2</v>
      </c>
      <c r="K188" s="520">
        <f>(L26-K26)/K26</f>
        <v>0.48187134502923978</v>
      </c>
      <c r="L188" s="520">
        <f>(M26-L26)/L26</f>
        <v>5.5248618784530384E-3</v>
      </c>
      <c r="M188" s="521">
        <f>(N26-M26)/M26</f>
        <v>0.26766091051805335</v>
      </c>
      <c r="N188" s="22"/>
      <c r="O188" s="22"/>
      <c r="P188" s="22"/>
      <c r="Q188" s="22"/>
      <c r="R188" s="8"/>
    </row>
    <row r="189" spans="4:18" ht="15.75" x14ac:dyDescent="0.25">
      <c r="D189" s="9" t="s">
        <v>53</v>
      </c>
      <c r="E189" s="231">
        <f t="shared" si="22"/>
        <v>0.50769230769230766</v>
      </c>
      <c r="F189" s="232">
        <f t="shared" si="22"/>
        <v>0.26530612244897961</v>
      </c>
      <c r="G189" s="232">
        <f t="shared" si="22"/>
        <v>-0.19354838709677419</v>
      </c>
      <c r="H189" s="232">
        <f t="shared" si="22"/>
        <v>0.61</v>
      </c>
      <c r="I189" s="232">
        <f t="shared" si="22"/>
        <v>-0.45962732919254656</v>
      </c>
      <c r="J189" s="503">
        <f t="shared" si="22"/>
        <v>16.149425287356323</v>
      </c>
      <c r="K189" s="232">
        <f t="shared" si="22"/>
        <v>-6.4343163538873996E-2</v>
      </c>
      <c r="L189" s="232">
        <f t="shared" si="22"/>
        <v>0.14899713467048711</v>
      </c>
      <c r="M189" s="233">
        <f t="shared" si="22"/>
        <v>3.7406483790523692E-2</v>
      </c>
      <c r="N189" s="22"/>
      <c r="O189" s="22"/>
      <c r="P189" s="22"/>
      <c r="Q189" s="22"/>
      <c r="R189" s="8"/>
    </row>
    <row r="190" spans="4:18" ht="21.75" customHeight="1" thickBot="1" x14ac:dyDescent="0.3">
      <c r="D190" s="509" t="s">
        <v>70</v>
      </c>
      <c r="E190" s="525">
        <f t="shared" si="22"/>
        <v>0.52812803103782735</v>
      </c>
      <c r="F190" s="526">
        <f t="shared" si="22"/>
        <v>-2.221516978736909E-3</v>
      </c>
      <c r="G190" s="526">
        <f t="shared" si="22"/>
        <v>0.38072519083969464</v>
      </c>
      <c r="H190" s="526">
        <f t="shared" si="22"/>
        <v>8.3621285418106428E-2</v>
      </c>
      <c r="I190" s="526">
        <f t="shared" si="22"/>
        <v>-2.2321428571428572E-2</v>
      </c>
      <c r="J190" s="526">
        <f t="shared" si="22"/>
        <v>0.73602957164601002</v>
      </c>
      <c r="K190" s="526">
        <f>(L28-K28)/K28</f>
        <v>0.24511523046092185</v>
      </c>
      <c r="L190" s="526">
        <f>(M28-L28)/L28</f>
        <v>0.23267276933910069</v>
      </c>
      <c r="M190" s="527">
        <f>(N28-M28)/M28</f>
        <v>0.11359556063326261</v>
      </c>
      <c r="N190" s="40"/>
      <c r="O190" s="40"/>
      <c r="P190" s="40"/>
      <c r="Q190" s="40"/>
      <c r="R190" s="33"/>
    </row>
    <row r="191" spans="4:18" x14ac:dyDescent="0.25">
      <c r="D191" s="12" t="s">
        <v>96</v>
      </c>
      <c r="E191" s="14"/>
      <c r="F191" s="14"/>
      <c r="G191" s="14"/>
      <c r="H191" s="14"/>
      <c r="I191" s="14"/>
    </row>
    <row r="194" spans="4:19" ht="34.5" customHeight="1" x14ac:dyDescent="0.35">
      <c r="D194" s="958" t="s">
        <v>188</v>
      </c>
      <c r="E194" s="958"/>
      <c r="F194" s="958"/>
      <c r="G194" s="958"/>
      <c r="H194" s="958"/>
      <c r="I194" s="958"/>
      <c r="J194" s="958"/>
      <c r="K194" s="958"/>
      <c r="L194" s="958"/>
      <c r="M194" s="958"/>
      <c r="N194" s="958"/>
      <c r="O194" s="24"/>
      <c r="P194" s="24"/>
      <c r="Q194" s="24"/>
      <c r="R194" s="24"/>
      <c r="S194" s="24"/>
    </row>
    <row r="195" spans="4:19" ht="3.75" customHeight="1" thickBot="1" x14ac:dyDescent="0.3">
      <c r="D195" s="6"/>
      <c r="Q195" s="6"/>
    </row>
    <row r="196" spans="4:19" ht="15.75" x14ac:dyDescent="0.25">
      <c r="D196" s="964" t="s">
        <v>46</v>
      </c>
      <c r="E196" s="493" t="s">
        <v>47</v>
      </c>
      <c r="F196" s="494" t="s">
        <v>47</v>
      </c>
      <c r="G196" s="494" t="s">
        <v>47</v>
      </c>
      <c r="H196" s="494" t="s">
        <v>47</v>
      </c>
      <c r="I196" s="494" t="s">
        <v>47</v>
      </c>
      <c r="J196" s="494" t="s">
        <v>47</v>
      </c>
      <c r="K196" s="494" t="s">
        <v>47</v>
      </c>
      <c r="L196" s="495" t="s">
        <v>47</v>
      </c>
      <c r="M196" s="496" t="s">
        <v>47</v>
      </c>
      <c r="N196" s="497" t="s">
        <v>47</v>
      </c>
      <c r="O196" s="5"/>
      <c r="P196" s="5"/>
      <c r="Q196" s="5"/>
      <c r="R196" s="5"/>
    </row>
    <row r="197" spans="4:19" ht="16.5" thickBot="1" x14ac:dyDescent="0.3">
      <c r="D197" s="965"/>
      <c r="E197" s="498">
        <v>2001</v>
      </c>
      <c r="F197" s="499">
        <v>2002</v>
      </c>
      <c r="G197" s="499">
        <v>2003</v>
      </c>
      <c r="H197" s="499">
        <v>2004</v>
      </c>
      <c r="I197" s="499">
        <v>2005</v>
      </c>
      <c r="J197" s="499">
        <v>2006</v>
      </c>
      <c r="K197" s="499">
        <v>2007</v>
      </c>
      <c r="L197" s="500">
        <v>2008</v>
      </c>
      <c r="M197" s="501">
        <v>2009</v>
      </c>
      <c r="N197" s="502">
        <v>2010</v>
      </c>
      <c r="O197" s="5"/>
      <c r="P197" s="5"/>
      <c r="Q197" s="5"/>
      <c r="R197" s="5"/>
    </row>
    <row r="198" spans="4:19" ht="15" customHeight="1" x14ac:dyDescent="0.25">
      <c r="D198" s="7" t="s">
        <v>56</v>
      </c>
      <c r="E198" s="227">
        <f>E25/$E$28</f>
        <v>0.84626576139670218</v>
      </c>
      <c r="F198" s="229">
        <f>F25/$F$28</f>
        <v>0.84830212630910817</v>
      </c>
      <c r="G198" s="229">
        <f>G25/$G$28</f>
        <v>0.84033078880407119</v>
      </c>
      <c r="H198" s="229">
        <f>H25/$H$28</f>
        <v>0.72817323197419948</v>
      </c>
      <c r="I198" s="229">
        <f>I25/$I$28</f>
        <v>0.80505952380952384</v>
      </c>
      <c r="J198" s="229">
        <f>J25/$J$28</f>
        <v>0.81169819525983911</v>
      </c>
      <c r="K198" s="229">
        <f>K25/$K$28</f>
        <v>0.70603707414829664</v>
      </c>
      <c r="L198" s="229">
        <f>L25/$L$28</f>
        <v>0.73211950507997181</v>
      </c>
      <c r="M198" s="229">
        <f>M25/$M$28</f>
        <v>0.76513791415048149</v>
      </c>
      <c r="N198" s="230">
        <f>N25/$N$28</f>
        <v>0.7597098050710831</v>
      </c>
      <c r="O198" s="25"/>
      <c r="P198" s="25"/>
      <c r="Q198" s="25"/>
      <c r="R198" s="25"/>
    </row>
    <row r="199" spans="4:19" x14ac:dyDescent="0.25">
      <c r="D199" s="505" t="s">
        <v>57</v>
      </c>
      <c r="E199" s="519">
        <f>E26/$E$28</f>
        <v>0.12221144519883609</v>
      </c>
      <c r="F199" s="520">
        <f>F26/$F$28</f>
        <v>0.12059663598857505</v>
      </c>
      <c r="G199" s="520">
        <f>G26/$G$28</f>
        <v>0.12022900763358779</v>
      </c>
      <c r="H199" s="520">
        <f>H26/$H$28</f>
        <v>0.248790601243953</v>
      </c>
      <c r="I199" s="520">
        <f>I26/$I$28</f>
        <v>0.16071428571428573</v>
      </c>
      <c r="J199" s="520">
        <f>J26/$J$28</f>
        <v>0.16938464883670362</v>
      </c>
      <c r="K199" s="520">
        <f>K26/$K$28</f>
        <v>0.10708917835671343</v>
      </c>
      <c r="L199" s="520">
        <f>L26/$L$28</f>
        <v>0.12745196660295746</v>
      </c>
      <c r="M199" s="520">
        <f>M26/$M$28</f>
        <v>0.10396605190141994</v>
      </c>
      <c r="N199" s="521">
        <f>N26/$N$28</f>
        <v>0.1183496995456544</v>
      </c>
      <c r="O199" s="25"/>
      <c r="P199" s="25"/>
      <c r="Q199" s="25"/>
      <c r="R199" s="25"/>
    </row>
    <row r="200" spans="4:19" x14ac:dyDescent="0.25">
      <c r="D200" s="9" t="s">
        <v>53</v>
      </c>
      <c r="E200" s="231">
        <f>E27/$E$28</f>
        <v>3.1522793404461687E-2</v>
      </c>
      <c r="F200" s="232">
        <f>F27/$F$28</f>
        <v>3.1101237702316726E-2</v>
      </c>
      <c r="G200" s="232">
        <f>G27/$G$28</f>
        <v>3.9440203562340966E-2</v>
      </c>
      <c r="H200" s="232">
        <f>H27/$H$28</f>
        <v>2.30361667818475E-2</v>
      </c>
      <c r="I200" s="232">
        <f>I27/$I$28</f>
        <v>3.4226190476190479E-2</v>
      </c>
      <c r="J200" s="232">
        <f>J27/$J$28</f>
        <v>1.8917155903457272E-2</v>
      </c>
      <c r="K200" s="232">
        <f>K27/$K$28</f>
        <v>0.18687374749498997</v>
      </c>
      <c r="L200" s="232">
        <f>L27/$L$28</f>
        <v>0.14042852831707073</v>
      </c>
      <c r="M200" s="232">
        <f>M27/$M$28</f>
        <v>0.13089603394809857</v>
      </c>
      <c r="N200" s="233">
        <f>N27/$N$28</f>
        <v>0.1219404953832625</v>
      </c>
      <c r="O200" s="25"/>
      <c r="P200" s="25"/>
      <c r="Q200" s="25"/>
      <c r="R200" s="25"/>
    </row>
    <row r="201" spans="4:19" ht="21.75" customHeight="1" thickBot="1" x14ac:dyDescent="0.3">
      <c r="D201" s="509" t="s">
        <v>10</v>
      </c>
      <c r="E201" s="522">
        <f>SUM(E198:E200)</f>
        <v>1</v>
      </c>
      <c r="F201" s="523">
        <f>SUM(F198:F200)</f>
        <v>1</v>
      </c>
      <c r="G201" s="523">
        <f t="shared" ref="G201:N201" si="23">SUM(G198:G200)</f>
        <v>1</v>
      </c>
      <c r="H201" s="523">
        <f t="shared" si="23"/>
        <v>1</v>
      </c>
      <c r="I201" s="523">
        <f t="shared" si="23"/>
        <v>1</v>
      </c>
      <c r="J201" s="523">
        <f t="shared" si="23"/>
        <v>1</v>
      </c>
      <c r="K201" s="523">
        <f t="shared" si="23"/>
        <v>1</v>
      </c>
      <c r="L201" s="523">
        <f t="shared" si="23"/>
        <v>1</v>
      </c>
      <c r="M201" s="523">
        <f t="shared" si="23"/>
        <v>1</v>
      </c>
      <c r="N201" s="524">
        <f t="shared" si="23"/>
        <v>1</v>
      </c>
      <c r="O201" s="26"/>
      <c r="P201" s="26"/>
      <c r="Q201" s="26"/>
      <c r="R201" s="26"/>
    </row>
    <row r="202" spans="4:19" x14ac:dyDescent="0.25">
      <c r="D202" s="12" t="s">
        <v>96</v>
      </c>
    </row>
    <row r="205" spans="4:19" ht="23.25" customHeight="1" x14ac:dyDescent="0.25">
      <c r="D205" s="960" t="s">
        <v>80</v>
      </c>
      <c r="E205" s="960"/>
      <c r="F205" s="960"/>
      <c r="G205" s="960"/>
      <c r="H205" s="960"/>
      <c r="I205" s="960"/>
      <c r="J205" s="960"/>
      <c r="K205" s="960"/>
      <c r="L205" s="960"/>
      <c r="M205" s="960"/>
      <c r="N205" s="960"/>
    </row>
    <row r="206" spans="4:19" ht="5.25" customHeight="1" x14ac:dyDescent="0.25"/>
    <row r="218" spans="4:14" ht="18" customHeight="1" x14ac:dyDescent="0.25">
      <c r="D218" s="416"/>
      <c r="E218" s="416"/>
      <c r="F218" s="416"/>
      <c r="G218" s="416"/>
      <c r="H218" s="416"/>
      <c r="I218" s="416"/>
      <c r="J218" s="416"/>
      <c r="K218" s="416"/>
      <c r="L218" s="416"/>
      <c r="M218" s="416"/>
      <c r="N218" s="416"/>
    </row>
    <row r="219" spans="4:14" x14ac:dyDescent="0.25">
      <c r="D219" s="417"/>
      <c r="E219" s="417"/>
      <c r="F219" s="417"/>
      <c r="G219" s="968" t="s">
        <v>40</v>
      </c>
      <c r="H219" s="968"/>
      <c r="I219" s="417"/>
      <c r="J219" s="417"/>
      <c r="K219" s="417"/>
      <c r="L219" s="417"/>
      <c r="M219" s="417"/>
      <c r="N219" s="417"/>
    </row>
    <row r="220" spans="4:14" x14ac:dyDescent="0.25">
      <c r="D220" s="417"/>
      <c r="E220" s="417"/>
      <c r="F220" s="417"/>
      <c r="G220" s="972" t="s">
        <v>42</v>
      </c>
      <c r="H220" s="978"/>
      <c r="I220" s="889"/>
      <c r="J220" s="417"/>
      <c r="K220" s="417"/>
      <c r="L220" s="417"/>
      <c r="M220" s="417"/>
      <c r="N220" s="417"/>
    </row>
    <row r="221" spans="4:14" x14ac:dyDescent="0.25">
      <c r="G221" s="971" t="s">
        <v>44</v>
      </c>
      <c r="H221" s="971"/>
    </row>
  </sheetData>
  <sheetProtection password="EE7B" sheet="1" objects="1" scenarios="1"/>
  <mergeCells count="38">
    <mergeCell ref="G220:H220"/>
    <mergeCell ref="G221:H221"/>
    <mergeCell ref="D173:N173"/>
    <mergeCell ref="D175:D176"/>
    <mergeCell ref="D196:D197"/>
    <mergeCell ref="D205:N205"/>
    <mergeCell ref="D70:N70"/>
    <mergeCell ref="D84:N84"/>
    <mergeCell ref="D98:N98"/>
    <mergeCell ref="D34:D35"/>
    <mergeCell ref="D73:D74"/>
    <mergeCell ref="G219:H219"/>
    <mergeCell ref="D91:I91"/>
    <mergeCell ref="D130:D131"/>
    <mergeCell ref="D149:D150"/>
    <mergeCell ref="D194:N194"/>
    <mergeCell ref="B11:C11"/>
    <mergeCell ref="D6:K6"/>
    <mergeCell ref="B13:C13"/>
    <mergeCell ref="B12:C12"/>
    <mergeCell ref="D7:N7"/>
    <mergeCell ref="D8:N8"/>
    <mergeCell ref="D10:D11"/>
    <mergeCell ref="D3:N3"/>
    <mergeCell ref="D4:N4"/>
    <mergeCell ref="D5:N5"/>
    <mergeCell ref="D46:D47"/>
    <mergeCell ref="D44:N44"/>
    <mergeCell ref="D58:K58"/>
    <mergeCell ref="D39:N39"/>
    <mergeCell ref="D32:N32"/>
    <mergeCell ref="D57:N57"/>
    <mergeCell ref="D112:N112"/>
    <mergeCell ref="D147:N147"/>
    <mergeCell ref="D158:N158"/>
    <mergeCell ref="D128:N128"/>
    <mergeCell ref="D138:N138"/>
    <mergeCell ref="D184:N184"/>
  </mergeCells>
  <hyperlinks>
    <hyperlink ref="B11" location="INÍCIO!A1" display="INÍCIO"/>
    <hyperlink ref="B12" location="'COND. ENV. EM ACID. COM VÍTIMAS'!A1" display="AVANÇAR &gt;&gt;"/>
    <hyperlink ref="B13:C13" location="'FROTA SEGUNDO TIPO'!A1" display="&lt;&lt; VOLTAR "/>
    <hyperlink ref="B12:C12" location="'VÍTIMAS NÃO FATAIS'!A1" display="AVANÇAR &gt;&gt;"/>
    <hyperlink ref="B11:C11" location="'INÍCIO '!A1" display="INÍCIO"/>
    <hyperlink ref="G219" location="INÍCIO!A1" display="INÍCIO"/>
    <hyperlink ref="G220" location="'COND. ENV. EM ACID. COM VÍTIMAS'!A1" display="AVANÇAR &gt;&gt;"/>
    <hyperlink ref="G221:H221" location="'FROTA SEGUNDO TIPO'!A1" display="&lt;&lt; VOLTAR "/>
    <hyperlink ref="G220:H220" location="'VÍTIMAS NÃO FATAIS'!A1" display="AVANÇAR &gt;&gt;"/>
    <hyperlink ref="G219:H219" location="'INÍCIO '!A1" display="INÍCIO"/>
  </hyperlinks>
  <printOptions horizontalCentered="1"/>
  <pageMargins left="0.51181102362204722" right="0.24" top="0.59055118110236227" bottom="0.35433070866141736" header="0.31496062992125984" footer="0.31496062992125984"/>
  <pageSetup paperSize="9" scale="84" orientation="portrait" r:id="rId1"/>
  <rowBreaks count="4" manualBreakCount="4">
    <brk id="41" min="3" max="14" man="1"/>
    <brk id="96" min="3" max="14" man="1"/>
    <brk id="145" min="3" max="14" man="1"/>
    <brk id="202" min="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Q300"/>
  <sheetViews>
    <sheetView showGridLines="0" showRowColHeaders="0" topLeftCell="B288" zoomScaleNormal="100" workbookViewId="0">
      <selection activeCell="G299" sqref="G299"/>
    </sheetView>
  </sheetViews>
  <sheetFormatPr baseColWidth="10" defaultRowHeight="15" x14ac:dyDescent="0.25"/>
  <cols>
    <col min="1" max="1" width="16.7109375" customWidth="1"/>
    <col min="2" max="2" width="16.140625" customWidth="1"/>
    <col min="3" max="3" width="19" customWidth="1"/>
    <col min="4" max="4" width="6.5703125" customWidth="1"/>
    <col min="5" max="5" width="6.28515625" customWidth="1"/>
    <col min="6" max="6" width="6.5703125" customWidth="1"/>
    <col min="7" max="7" width="6.7109375" customWidth="1"/>
    <col min="8" max="9" width="6.5703125" customWidth="1"/>
    <col min="10" max="10" width="6.7109375" customWidth="1"/>
    <col min="11" max="13" width="6.5703125" customWidth="1"/>
    <col min="14" max="14" width="4.140625" customWidth="1"/>
    <col min="15" max="16" width="9.85546875" customWidth="1"/>
    <col min="17" max="256" width="9.140625" customWidth="1"/>
  </cols>
  <sheetData>
    <row r="2" spans="2:17" ht="15.75" thickBot="1" x14ac:dyDescent="0.3"/>
    <row r="3" spans="2:17" x14ac:dyDescent="0.25">
      <c r="C3" s="589"/>
      <c r="D3" s="590"/>
      <c r="E3" s="590"/>
      <c r="F3" s="590"/>
      <c r="G3" s="590"/>
      <c r="H3" s="590"/>
      <c r="I3" s="590"/>
      <c r="J3" s="590"/>
      <c r="K3" s="590"/>
      <c r="L3" s="590"/>
      <c r="M3" s="591"/>
    </row>
    <row r="4" spans="2:17" ht="15.75" x14ac:dyDescent="0.25">
      <c r="C4" s="982" t="s">
        <v>38</v>
      </c>
      <c r="D4" s="983"/>
      <c r="E4" s="983"/>
      <c r="F4" s="983"/>
      <c r="G4" s="983"/>
      <c r="H4" s="983"/>
      <c r="I4" s="983"/>
      <c r="J4" s="983"/>
      <c r="K4" s="983"/>
      <c r="L4" s="983"/>
      <c r="M4" s="984"/>
    </row>
    <row r="5" spans="2:17" ht="15.75" x14ac:dyDescent="0.25">
      <c r="C5" s="982" t="s">
        <v>39</v>
      </c>
      <c r="D5" s="983"/>
      <c r="E5" s="983"/>
      <c r="F5" s="983"/>
      <c r="G5" s="983"/>
      <c r="H5" s="983"/>
      <c r="I5" s="983"/>
      <c r="J5" s="983"/>
      <c r="K5" s="983"/>
      <c r="L5" s="983"/>
      <c r="M5" s="984"/>
    </row>
    <row r="6" spans="2:17" ht="15.75" x14ac:dyDescent="0.25">
      <c r="C6" s="982" t="s">
        <v>41</v>
      </c>
      <c r="D6" s="983"/>
      <c r="E6" s="983"/>
      <c r="F6" s="983"/>
      <c r="G6" s="983"/>
      <c r="H6" s="983"/>
      <c r="I6" s="983"/>
      <c r="J6" s="983"/>
      <c r="K6" s="983"/>
      <c r="L6" s="983"/>
      <c r="M6" s="984"/>
    </row>
    <row r="7" spans="2:17" ht="15.75" customHeight="1" x14ac:dyDescent="0.25">
      <c r="C7" s="979"/>
      <c r="D7" s="980"/>
      <c r="E7" s="980"/>
      <c r="F7" s="980"/>
      <c r="G7" s="980"/>
      <c r="H7" s="980"/>
      <c r="I7" s="980"/>
      <c r="J7" s="980"/>
      <c r="K7" s="980"/>
      <c r="L7" s="592"/>
      <c r="M7" s="593"/>
    </row>
    <row r="8" spans="2:17" ht="16.5" customHeight="1" x14ac:dyDescent="0.25">
      <c r="C8" s="985" t="s">
        <v>118</v>
      </c>
      <c r="D8" s="986"/>
      <c r="E8" s="986"/>
      <c r="F8" s="986"/>
      <c r="G8" s="986"/>
      <c r="H8" s="986"/>
      <c r="I8" s="986"/>
      <c r="J8" s="986"/>
      <c r="K8" s="986"/>
      <c r="L8" s="986"/>
      <c r="M8" s="987"/>
    </row>
    <row r="9" spans="2:17" ht="15.75" customHeight="1" thickBot="1" x14ac:dyDescent="0.3">
      <c r="C9" s="988" t="s">
        <v>119</v>
      </c>
      <c r="D9" s="989"/>
      <c r="E9" s="989"/>
      <c r="F9" s="989"/>
      <c r="G9" s="989"/>
      <c r="H9" s="989"/>
      <c r="I9" s="989"/>
      <c r="J9" s="989"/>
      <c r="K9" s="989"/>
      <c r="L9" s="989"/>
      <c r="M9" s="990"/>
    </row>
    <row r="10" spans="2:17" ht="9.75" customHeight="1" thickBot="1" x14ac:dyDescent="0.3"/>
    <row r="11" spans="2:17" ht="15" customHeight="1" x14ac:dyDescent="0.25">
      <c r="C11" s="964" t="s">
        <v>46</v>
      </c>
      <c r="D11" s="493" t="s">
        <v>47</v>
      </c>
      <c r="E11" s="494" t="s">
        <v>47</v>
      </c>
      <c r="F11" s="494" t="s">
        <v>47</v>
      </c>
      <c r="G11" s="494" t="s">
        <v>47</v>
      </c>
      <c r="H11" s="494" t="s">
        <v>47</v>
      </c>
      <c r="I11" s="494" t="s">
        <v>47</v>
      </c>
      <c r="J11" s="494" t="s">
        <v>47</v>
      </c>
      <c r="K11" s="495" t="s">
        <v>47</v>
      </c>
      <c r="L11" s="496" t="s">
        <v>47</v>
      </c>
      <c r="M11" s="497" t="s">
        <v>47</v>
      </c>
      <c r="N11" s="5"/>
      <c r="O11" s="5"/>
      <c r="P11" s="5"/>
      <c r="Q11" s="67"/>
    </row>
    <row r="12" spans="2:17" ht="14.25" customHeight="1" thickBot="1" x14ac:dyDescent="0.3">
      <c r="B12" s="175" t="s">
        <v>40</v>
      </c>
      <c r="C12" s="965"/>
      <c r="D12" s="498">
        <v>2001</v>
      </c>
      <c r="E12" s="499">
        <v>2002</v>
      </c>
      <c r="F12" s="499">
        <v>2003</v>
      </c>
      <c r="G12" s="499">
        <v>2004</v>
      </c>
      <c r="H12" s="499">
        <v>2005</v>
      </c>
      <c r="I12" s="499">
        <v>2006</v>
      </c>
      <c r="J12" s="499">
        <v>2007</v>
      </c>
      <c r="K12" s="500">
        <v>2008</v>
      </c>
      <c r="L12" s="501">
        <v>2009</v>
      </c>
      <c r="M12" s="502">
        <v>2010</v>
      </c>
      <c r="N12" s="5"/>
      <c r="O12" s="5"/>
      <c r="P12" s="5"/>
      <c r="Q12" s="67"/>
    </row>
    <row r="13" spans="2:17" ht="15.75" x14ac:dyDescent="0.25">
      <c r="B13" s="169" t="s">
        <v>42</v>
      </c>
      <c r="C13" s="43" t="s">
        <v>94</v>
      </c>
      <c r="D13" s="192">
        <v>1968</v>
      </c>
      <c r="E13" s="193">
        <v>3087</v>
      </c>
      <c r="F13" s="193">
        <v>2900</v>
      </c>
      <c r="G13" s="193">
        <v>4372</v>
      </c>
      <c r="H13" s="193">
        <v>4538</v>
      </c>
      <c r="I13" s="193">
        <v>4717</v>
      </c>
      <c r="J13" s="193">
        <v>8059</v>
      </c>
      <c r="K13" s="193">
        <v>9996</v>
      </c>
      <c r="L13" s="193">
        <v>12023</v>
      </c>
      <c r="M13" s="194">
        <v>13585</v>
      </c>
      <c r="N13" s="5"/>
      <c r="O13" s="5"/>
      <c r="P13" s="5"/>
      <c r="Q13" s="68"/>
    </row>
    <row r="14" spans="2:17" ht="15.75" x14ac:dyDescent="0.25">
      <c r="B14" s="169" t="s">
        <v>103</v>
      </c>
      <c r="C14" s="505" t="s">
        <v>95</v>
      </c>
      <c r="D14" s="539">
        <v>708</v>
      </c>
      <c r="E14" s="472">
        <v>1125</v>
      </c>
      <c r="F14" s="472">
        <v>1184</v>
      </c>
      <c r="G14" s="472">
        <v>1667</v>
      </c>
      <c r="H14" s="472">
        <v>1827</v>
      </c>
      <c r="I14" s="472">
        <v>1862</v>
      </c>
      <c r="J14" s="472">
        <v>3299</v>
      </c>
      <c r="K14" s="472">
        <v>3964</v>
      </c>
      <c r="L14" s="472">
        <v>4919</v>
      </c>
      <c r="M14" s="473">
        <v>5490</v>
      </c>
      <c r="N14" s="5"/>
      <c r="O14" s="5"/>
      <c r="P14" s="5"/>
      <c r="Q14" s="68"/>
    </row>
    <row r="15" spans="2:17" ht="15.75" x14ac:dyDescent="0.25">
      <c r="C15" s="42" t="s">
        <v>89</v>
      </c>
      <c r="D15" s="195">
        <v>59</v>
      </c>
      <c r="E15" s="196">
        <v>73</v>
      </c>
      <c r="F15" s="196">
        <v>62</v>
      </c>
      <c r="G15" s="196">
        <v>35</v>
      </c>
      <c r="H15" s="196">
        <v>81</v>
      </c>
      <c r="I15" s="196">
        <v>89</v>
      </c>
      <c r="J15" s="196">
        <v>151</v>
      </c>
      <c r="K15" s="196">
        <v>586</v>
      </c>
      <c r="L15" s="196">
        <v>1357</v>
      </c>
      <c r="M15" s="197">
        <v>1302</v>
      </c>
      <c r="N15" s="5"/>
      <c r="O15" s="5"/>
      <c r="P15" s="5"/>
      <c r="Q15" s="68"/>
    </row>
    <row r="16" spans="2:17" ht="21.75" customHeight="1" thickBot="1" x14ac:dyDescent="0.3">
      <c r="C16" s="509" t="s">
        <v>10</v>
      </c>
      <c r="D16" s="510">
        <f t="shared" ref="D16:L16" si="0">SUM(D13:D15)</f>
        <v>2735</v>
      </c>
      <c r="E16" s="511">
        <f t="shared" si="0"/>
        <v>4285</v>
      </c>
      <c r="F16" s="538">
        <f t="shared" si="0"/>
        <v>4146</v>
      </c>
      <c r="G16" s="511">
        <f t="shared" si="0"/>
        <v>6074</v>
      </c>
      <c r="H16" s="511">
        <f t="shared" si="0"/>
        <v>6446</v>
      </c>
      <c r="I16" s="511">
        <f t="shared" si="0"/>
        <v>6668</v>
      </c>
      <c r="J16" s="511">
        <f t="shared" si="0"/>
        <v>11509</v>
      </c>
      <c r="K16" s="511">
        <f t="shared" si="0"/>
        <v>14546</v>
      </c>
      <c r="L16" s="511">
        <f t="shared" si="0"/>
        <v>18299</v>
      </c>
      <c r="M16" s="512">
        <v>20377</v>
      </c>
      <c r="N16" s="33"/>
      <c r="O16" s="33"/>
      <c r="P16" s="33"/>
      <c r="Q16" s="69"/>
    </row>
    <row r="17" spans="3:17" ht="10.5" customHeight="1" thickBot="1" x14ac:dyDescent="0.3">
      <c r="C17" s="533"/>
      <c r="D17" s="534"/>
      <c r="E17" s="534"/>
      <c r="F17" s="545"/>
      <c r="G17" s="534"/>
      <c r="H17" s="534"/>
      <c r="I17" s="534"/>
      <c r="J17" s="534"/>
      <c r="K17" s="534"/>
      <c r="L17" s="534"/>
      <c r="M17" s="534"/>
      <c r="N17" s="33"/>
      <c r="O17" s="33"/>
      <c r="P17" s="33"/>
      <c r="Q17" s="69"/>
    </row>
    <row r="18" spans="3:17" ht="14.25" customHeight="1" x14ac:dyDescent="0.25">
      <c r="C18" s="43" t="s">
        <v>120</v>
      </c>
      <c r="D18" s="203">
        <v>53</v>
      </c>
      <c r="E18" s="204">
        <v>134</v>
      </c>
      <c r="F18" s="204">
        <v>127</v>
      </c>
      <c r="G18" s="204">
        <v>165</v>
      </c>
      <c r="H18" s="204">
        <v>189</v>
      </c>
      <c r="I18" s="204">
        <v>119</v>
      </c>
      <c r="J18" s="204">
        <v>191</v>
      </c>
      <c r="K18" s="204">
        <v>309</v>
      </c>
      <c r="L18" s="204">
        <v>551</v>
      </c>
      <c r="M18" s="205">
        <v>587</v>
      </c>
      <c r="N18" s="5"/>
      <c r="O18" s="5"/>
      <c r="P18" s="5"/>
      <c r="Q18" s="68"/>
    </row>
    <row r="19" spans="3:17" ht="15.75" x14ac:dyDescent="0.25">
      <c r="C19" s="505" t="s">
        <v>121</v>
      </c>
      <c r="D19" s="539">
        <v>236</v>
      </c>
      <c r="E19" s="540">
        <v>577</v>
      </c>
      <c r="F19" s="540">
        <v>551</v>
      </c>
      <c r="G19" s="540">
        <v>601</v>
      </c>
      <c r="H19" s="540">
        <v>598</v>
      </c>
      <c r="I19" s="540">
        <v>446</v>
      </c>
      <c r="J19" s="540">
        <v>653</v>
      </c>
      <c r="K19" s="540">
        <v>546</v>
      </c>
      <c r="L19" s="540">
        <v>217</v>
      </c>
      <c r="M19" s="541">
        <v>281</v>
      </c>
      <c r="N19" s="5"/>
      <c r="O19" s="5"/>
      <c r="P19" s="5"/>
      <c r="Q19" s="68"/>
    </row>
    <row r="20" spans="3:17" ht="15.75" x14ac:dyDescent="0.25">
      <c r="C20" s="42" t="s">
        <v>122</v>
      </c>
      <c r="D20" s="195">
        <v>626</v>
      </c>
      <c r="E20" s="198">
        <v>1002</v>
      </c>
      <c r="F20" s="198">
        <v>1053</v>
      </c>
      <c r="G20" s="198">
        <v>1575</v>
      </c>
      <c r="H20" s="198">
        <v>1628</v>
      </c>
      <c r="I20" s="198">
        <v>1573</v>
      </c>
      <c r="J20" s="198">
        <v>2754</v>
      </c>
      <c r="K20" s="198">
        <v>1887</v>
      </c>
      <c r="L20" s="198">
        <v>799</v>
      </c>
      <c r="M20" s="199">
        <v>891</v>
      </c>
      <c r="N20" s="5"/>
      <c r="O20" s="5"/>
      <c r="P20" s="5"/>
      <c r="Q20" s="68"/>
    </row>
    <row r="21" spans="3:17" ht="15.75" x14ac:dyDescent="0.25">
      <c r="C21" s="505" t="s">
        <v>91</v>
      </c>
      <c r="D21" s="539">
        <v>763</v>
      </c>
      <c r="E21" s="540">
        <v>952</v>
      </c>
      <c r="F21" s="540">
        <v>852</v>
      </c>
      <c r="G21" s="472">
        <v>1364</v>
      </c>
      <c r="H21" s="472">
        <v>1519</v>
      </c>
      <c r="I21" s="472">
        <v>1777</v>
      </c>
      <c r="J21" s="472">
        <v>2629</v>
      </c>
      <c r="K21" s="472">
        <v>4781</v>
      </c>
      <c r="L21" s="472">
        <v>6957</v>
      </c>
      <c r="M21" s="473">
        <v>7970</v>
      </c>
      <c r="N21" s="5"/>
      <c r="O21" s="5"/>
      <c r="P21" s="5"/>
      <c r="Q21" s="68"/>
    </row>
    <row r="22" spans="3:17" ht="15.75" x14ac:dyDescent="0.25">
      <c r="C22" s="42" t="s">
        <v>92</v>
      </c>
      <c r="D22" s="195">
        <v>520</v>
      </c>
      <c r="E22" s="196">
        <v>801</v>
      </c>
      <c r="F22" s="196">
        <v>762</v>
      </c>
      <c r="G22" s="198">
        <v>1361</v>
      </c>
      <c r="H22" s="198">
        <v>1438</v>
      </c>
      <c r="I22" s="198">
        <v>1592</v>
      </c>
      <c r="J22" s="198">
        <v>2366</v>
      </c>
      <c r="K22" s="198">
        <v>4468</v>
      </c>
      <c r="L22" s="198">
        <v>6362</v>
      </c>
      <c r="M22" s="199">
        <v>7233</v>
      </c>
      <c r="N22" s="5"/>
      <c r="O22" s="5"/>
      <c r="P22" s="5"/>
      <c r="Q22" s="68"/>
    </row>
    <row r="23" spans="3:17" ht="15.75" x14ac:dyDescent="0.25">
      <c r="C23" s="505" t="s">
        <v>93</v>
      </c>
      <c r="D23" s="539">
        <v>96</v>
      </c>
      <c r="E23" s="540">
        <v>160</v>
      </c>
      <c r="F23" s="540">
        <v>162</v>
      </c>
      <c r="G23" s="540">
        <v>237</v>
      </c>
      <c r="H23" s="540">
        <v>267</v>
      </c>
      <c r="I23" s="540">
        <v>188</v>
      </c>
      <c r="J23" s="540">
        <v>368</v>
      </c>
      <c r="K23" s="540">
        <v>504</v>
      </c>
      <c r="L23" s="540">
        <v>603</v>
      </c>
      <c r="M23" s="541">
        <v>614</v>
      </c>
      <c r="N23" s="5"/>
      <c r="O23" s="5"/>
      <c r="P23" s="5"/>
      <c r="Q23" s="68"/>
    </row>
    <row r="24" spans="3:17" ht="15.75" x14ac:dyDescent="0.25">
      <c r="C24" s="42" t="s">
        <v>123</v>
      </c>
      <c r="D24" s="195">
        <v>17</v>
      </c>
      <c r="E24" s="196">
        <v>17</v>
      </c>
      <c r="F24" s="196">
        <v>20</v>
      </c>
      <c r="G24" s="196">
        <v>80</v>
      </c>
      <c r="H24" s="196">
        <v>67</v>
      </c>
      <c r="I24" s="196">
        <v>156</v>
      </c>
      <c r="J24" s="196">
        <v>84</v>
      </c>
      <c r="K24" s="196">
        <v>171</v>
      </c>
      <c r="L24" s="196">
        <v>226</v>
      </c>
      <c r="M24" s="197">
        <v>12</v>
      </c>
      <c r="N24" s="5"/>
      <c r="O24" s="5"/>
      <c r="P24" s="5"/>
      <c r="Q24" s="68"/>
    </row>
    <row r="25" spans="3:17" ht="15.75" x14ac:dyDescent="0.25">
      <c r="C25" s="505" t="s">
        <v>89</v>
      </c>
      <c r="D25" s="539">
        <v>424</v>
      </c>
      <c r="E25" s="540">
        <v>642</v>
      </c>
      <c r="F25" s="540">
        <v>619</v>
      </c>
      <c r="G25" s="540">
        <v>691</v>
      </c>
      <c r="H25" s="540">
        <v>740</v>
      </c>
      <c r="I25" s="540">
        <v>817</v>
      </c>
      <c r="J25" s="472">
        <v>2464</v>
      </c>
      <c r="K25" s="472">
        <v>1880</v>
      </c>
      <c r="L25" s="472">
        <v>2584</v>
      </c>
      <c r="M25" s="473">
        <v>2789</v>
      </c>
      <c r="N25" s="5"/>
      <c r="O25" s="5"/>
      <c r="P25" s="5"/>
      <c r="Q25" s="68"/>
    </row>
    <row r="26" spans="3:17" ht="21.75" customHeight="1" thickBot="1" x14ac:dyDescent="0.3">
      <c r="C26" s="537" t="s">
        <v>10</v>
      </c>
      <c r="D26" s="510">
        <f>SUM(D18:D25)</f>
        <v>2735</v>
      </c>
      <c r="E26" s="511">
        <f t="shared" ref="E26:L26" si="1">SUM(E18:E25)</f>
        <v>4285</v>
      </c>
      <c r="F26" s="511">
        <f t="shared" si="1"/>
        <v>4146</v>
      </c>
      <c r="G26" s="511">
        <f t="shared" si="1"/>
        <v>6074</v>
      </c>
      <c r="H26" s="511">
        <f t="shared" si="1"/>
        <v>6446</v>
      </c>
      <c r="I26" s="511">
        <f t="shared" si="1"/>
        <v>6668</v>
      </c>
      <c r="J26" s="511">
        <f t="shared" si="1"/>
        <v>11509</v>
      </c>
      <c r="K26" s="511">
        <f t="shared" si="1"/>
        <v>14546</v>
      </c>
      <c r="L26" s="511">
        <f t="shared" si="1"/>
        <v>18299</v>
      </c>
      <c r="M26" s="512">
        <v>20377</v>
      </c>
      <c r="N26" s="33"/>
      <c r="O26" s="33"/>
      <c r="P26" s="33"/>
      <c r="Q26" s="69"/>
    </row>
    <row r="27" spans="3:17" ht="10.5" customHeight="1" thickBot="1" x14ac:dyDescent="0.3">
      <c r="C27" s="546"/>
      <c r="D27" s="534"/>
      <c r="E27" s="534"/>
      <c r="F27" s="534"/>
      <c r="G27" s="534"/>
      <c r="H27" s="534"/>
      <c r="I27" s="534"/>
      <c r="J27" s="534"/>
      <c r="K27" s="534"/>
      <c r="L27" s="534"/>
      <c r="M27" s="534"/>
      <c r="N27" s="33"/>
      <c r="O27" s="33"/>
      <c r="P27" s="33"/>
      <c r="Q27" s="69"/>
    </row>
    <row r="28" spans="3:17" ht="15.75" x14ac:dyDescent="0.25">
      <c r="C28" s="43" t="s">
        <v>124</v>
      </c>
      <c r="D28" s="192">
        <v>1861</v>
      </c>
      <c r="E28" s="193">
        <v>2877</v>
      </c>
      <c r="F28" s="193">
        <v>2750</v>
      </c>
      <c r="G28" s="193">
        <v>3987</v>
      </c>
      <c r="H28" s="193">
        <v>4264</v>
      </c>
      <c r="I28" s="193">
        <v>4350</v>
      </c>
      <c r="J28" s="193">
        <v>7885</v>
      </c>
      <c r="K28" s="193">
        <v>9940</v>
      </c>
      <c r="L28" s="193">
        <v>3275</v>
      </c>
      <c r="M28" s="194">
        <v>3525</v>
      </c>
      <c r="N28" s="5"/>
      <c r="O28" s="5"/>
      <c r="P28" s="5"/>
      <c r="Q28" s="68"/>
    </row>
    <row r="29" spans="3:17" ht="15.75" x14ac:dyDescent="0.25">
      <c r="C29" s="505" t="s">
        <v>125</v>
      </c>
      <c r="D29" s="539">
        <v>522</v>
      </c>
      <c r="E29" s="540">
        <v>872</v>
      </c>
      <c r="F29" s="472">
        <v>1164</v>
      </c>
      <c r="G29" s="472">
        <v>1538</v>
      </c>
      <c r="H29" s="472">
        <v>1546</v>
      </c>
      <c r="I29" s="472">
        <v>1682</v>
      </c>
      <c r="J29" s="472">
        <v>2499</v>
      </c>
      <c r="K29" s="472">
        <v>3177</v>
      </c>
      <c r="L29" s="472">
        <v>3933</v>
      </c>
      <c r="M29" s="473">
        <v>4341</v>
      </c>
      <c r="N29" s="5"/>
      <c r="O29" s="5"/>
      <c r="P29" s="5"/>
      <c r="Q29" s="68"/>
    </row>
    <row r="30" spans="3:17" ht="15.75" x14ac:dyDescent="0.25">
      <c r="C30" s="42" t="s">
        <v>126</v>
      </c>
      <c r="D30" s="200">
        <v>257</v>
      </c>
      <c r="E30" s="201">
        <v>371</v>
      </c>
      <c r="F30" s="201">
        <v>170</v>
      </c>
      <c r="G30" s="196">
        <v>424</v>
      </c>
      <c r="H30" s="196">
        <v>441</v>
      </c>
      <c r="I30" s="201">
        <v>458</v>
      </c>
      <c r="J30" s="201">
        <v>668</v>
      </c>
      <c r="K30" s="201">
        <v>754</v>
      </c>
      <c r="L30" s="201">
        <v>897</v>
      </c>
      <c r="M30" s="202">
        <v>1087</v>
      </c>
      <c r="N30" s="70"/>
      <c r="O30" s="70"/>
      <c r="P30" s="5"/>
      <c r="Q30" s="71"/>
    </row>
    <row r="31" spans="3:17" ht="15.75" x14ac:dyDescent="0.25">
      <c r="C31" s="505" t="s">
        <v>273</v>
      </c>
      <c r="D31" s="542">
        <v>0</v>
      </c>
      <c r="E31" s="543">
        <v>0</v>
      </c>
      <c r="F31" s="543">
        <v>0</v>
      </c>
      <c r="G31" s="540">
        <v>0</v>
      </c>
      <c r="H31" s="540">
        <v>0</v>
      </c>
      <c r="I31" s="543">
        <v>0</v>
      </c>
      <c r="J31" s="543">
        <v>0</v>
      </c>
      <c r="K31" s="543">
        <v>0</v>
      </c>
      <c r="L31" s="543">
        <v>8214</v>
      </c>
      <c r="M31" s="544">
        <v>9747</v>
      </c>
      <c r="N31" s="70"/>
      <c r="O31" s="70"/>
      <c r="P31" s="5"/>
      <c r="Q31" s="71"/>
    </row>
    <row r="32" spans="3:17" ht="15.75" x14ac:dyDescent="0.25">
      <c r="C32" s="42" t="s">
        <v>274</v>
      </c>
      <c r="D32" s="200">
        <v>0</v>
      </c>
      <c r="E32" s="201">
        <v>0</v>
      </c>
      <c r="F32" s="201">
        <v>0</v>
      </c>
      <c r="G32" s="196">
        <v>0</v>
      </c>
      <c r="H32" s="196">
        <v>0</v>
      </c>
      <c r="I32" s="201">
        <v>0</v>
      </c>
      <c r="J32" s="201">
        <v>0</v>
      </c>
      <c r="K32" s="201">
        <v>0</v>
      </c>
      <c r="L32" s="201">
        <v>1510</v>
      </c>
      <c r="M32" s="202">
        <v>1352</v>
      </c>
      <c r="N32" s="70"/>
      <c r="O32" s="70"/>
      <c r="P32" s="5"/>
      <c r="Q32" s="71"/>
    </row>
    <row r="33" spans="3:17" ht="15.75" x14ac:dyDescent="0.25">
      <c r="C33" s="505" t="s">
        <v>111</v>
      </c>
      <c r="D33" s="539">
        <v>0</v>
      </c>
      <c r="E33" s="540">
        <v>0</v>
      </c>
      <c r="F33" s="540">
        <v>0</v>
      </c>
      <c r="G33" s="540">
        <v>0</v>
      </c>
      <c r="H33" s="540">
        <v>0</v>
      </c>
      <c r="I33" s="540">
        <v>0</v>
      </c>
      <c r="J33" s="540">
        <v>0</v>
      </c>
      <c r="K33" s="540">
        <v>43</v>
      </c>
      <c r="L33" s="540">
        <v>37</v>
      </c>
      <c r="M33" s="541">
        <v>19</v>
      </c>
      <c r="N33" s="5"/>
      <c r="O33" s="5"/>
      <c r="P33" s="5"/>
      <c r="Q33" s="68"/>
    </row>
    <row r="34" spans="3:17" ht="15.75" x14ac:dyDescent="0.25">
      <c r="C34" s="42" t="s">
        <v>89</v>
      </c>
      <c r="D34" s="195">
        <v>95</v>
      </c>
      <c r="E34" s="196">
        <v>165</v>
      </c>
      <c r="F34" s="196">
        <v>62</v>
      </c>
      <c r="G34" s="196">
        <v>125</v>
      </c>
      <c r="H34" s="196">
        <v>195</v>
      </c>
      <c r="I34" s="196">
        <v>178</v>
      </c>
      <c r="J34" s="196">
        <v>457</v>
      </c>
      <c r="K34" s="196">
        <v>632</v>
      </c>
      <c r="L34" s="196">
        <v>433</v>
      </c>
      <c r="M34" s="197">
        <v>306</v>
      </c>
      <c r="N34" s="5"/>
      <c r="O34" s="5"/>
      <c r="P34" s="5"/>
      <c r="Q34" s="68"/>
    </row>
    <row r="35" spans="3:17" ht="21.75" customHeight="1" thickBot="1" x14ac:dyDescent="0.3">
      <c r="C35" s="537" t="s">
        <v>10</v>
      </c>
      <c r="D35" s="510">
        <f t="shared" ref="D35:L35" si="2">SUM(D28:D34)</f>
        <v>2735</v>
      </c>
      <c r="E35" s="511">
        <f t="shared" si="2"/>
        <v>4285</v>
      </c>
      <c r="F35" s="538">
        <f t="shared" si="2"/>
        <v>4146</v>
      </c>
      <c r="G35" s="511">
        <f t="shared" si="2"/>
        <v>6074</v>
      </c>
      <c r="H35" s="511">
        <f t="shared" si="2"/>
        <v>6446</v>
      </c>
      <c r="I35" s="511">
        <f t="shared" si="2"/>
        <v>6668</v>
      </c>
      <c r="J35" s="511">
        <f t="shared" si="2"/>
        <v>11509</v>
      </c>
      <c r="K35" s="511">
        <f t="shared" si="2"/>
        <v>14546</v>
      </c>
      <c r="L35" s="511">
        <f t="shared" si="2"/>
        <v>18299</v>
      </c>
      <c r="M35" s="512">
        <v>20377</v>
      </c>
      <c r="N35" s="33"/>
      <c r="O35" s="33"/>
      <c r="P35" s="33"/>
      <c r="Q35" s="69"/>
    </row>
    <row r="36" spans="3:17" x14ac:dyDescent="0.25">
      <c r="C36" s="44" t="s">
        <v>96</v>
      </c>
      <c r="D36" s="14"/>
      <c r="E36" s="14"/>
      <c r="F36" s="14"/>
      <c r="G36" s="14"/>
      <c r="H36" s="14"/>
    </row>
    <row r="37" spans="3:17" x14ac:dyDescent="0.25">
      <c r="C37" s="266" t="s">
        <v>275</v>
      </c>
      <c r="D37" s="266"/>
      <c r="E37" s="266"/>
      <c r="F37" s="266"/>
      <c r="G37" s="266"/>
      <c r="H37" s="266"/>
    </row>
    <row r="38" spans="3:17" ht="48" customHeight="1" x14ac:dyDescent="0.25"/>
    <row r="39" spans="3:17" ht="15" customHeight="1" x14ac:dyDescent="0.25"/>
    <row r="40" spans="3:17" ht="21.75" customHeight="1" x14ac:dyDescent="0.25">
      <c r="C40" s="967" t="s">
        <v>389</v>
      </c>
      <c r="D40" s="967"/>
      <c r="E40" s="967"/>
      <c r="F40" s="967"/>
      <c r="G40" s="967"/>
      <c r="H40" s="967"/>
      <c r="I40" s="967"/>
      <c r="J40" s="967"/>
      <c r="K40" s="967"/>
      <c r="L40" s="967"/>
      <c r="M40" s="967"/>
    </row>
    <row r="41" spans="3:17" ht="5.25" customHeight="1" thickBot="1" x14ac:dyDescent="0.3"/>
    <row r="42" spans="3:17" ht="15" customHeight="1" x14ac:dyDescent="0.25">
      <c r="C42" s="964" t="s">
        <v>60</v>
      </c>
      <c r="D42" s="493" t="s">
        <v>47</v>
      </c>
      <c r="E42" s="494" t="s">
        <v>47</v>
      </c>
      <c r="F42" s="494" t="s">
        <v>47</v>
      </c>
      <c r="G42" s="494" t="s">
        <v>47</v>
      </c>
      <c r="H42" s="494" t="s">
        <v>47</v>
      </c>
      <c r="I42" s="494" t="s">
        <v>47</v>
      </c>
      <c r="J42" s="494" t="s">
        <v>47</v>
      </c>
      <c r="K42" s="495" t="s">
        <v>47</v>
      </c>
      <c r="L42" s="496" t="s">
        <v>47</v>
      </c>
      <c r="M42" s="497" t="s">
        <v>47</v>
      </c>
    </row>
    <row r="43" spans="3:17" ht="15" customHeight="1" thickBot="1" x14ac:dyDescent="0.3">
      <c r="C43" s="981"/>
      <c r="D43" s="498">
        <v>2001</v>
      </c>
      <c r="E43" s="499">
        <v>2002</v>
      </c>
      <c r="F43" s="499">
        <v>2003</v>
      </c>
      <c r="G43" s="499">
        <v>2004</v>
      </c>
      <c r="H43" s="499">
        <v>2005</v>
      </c>
      <c r="I43" s="499">
        <v>2006</v>
      </c>
      <c r="J43" s="499">
        <v>2007</v>
      </c>
      <c r="K43" s="500">
        <v>2008</v>
      </c>
      <c r="L43" s="501">
        <v>2009</v>
      </c>
      <c r="M43" s="502">
        <v>2010</v>
      </c>
    </row>
    <row r="44" spans="3:17" ht="21.75" customHeight="1" thickBot="1" x14ac:dyDescent="0.3">
      <c r="C44" s="424" t="s">
        <v>10</v>
      </c>
      <c r="D44" s="189">
        <f>D35</f>
        <v>2735</v>
      </c>
      <c r="E44" s="190">
        <f t="shared" ref="E44:L44" si="3">E35</f>
        <v>4285</v>
      </c>
      <c r="F44" s="190">
        <f t="shared" si="3"/>
        <v>4146</v>
      </c>
      <c r="G44" s="190">
        <f t="shared" si="3"/>
        <v>6074</v>
      </c>
      <c r="H44" s="190">
        <f t="shared" si="3"/>
        <v>6446</v>
      </c>
      <c r="I44" s="190">
        <f t="shared" si="3"/>
        <v>6668</v>
      </c>
      <c r="J44" s="190">
        <f t="shared" si="3"/>
        <v>11509</v>
      </c>
      <c r="K44" s="190">
        <f t="shared" si="3"/>
        <v>14546</v>
      </c>
      <c r="L44" s="191">
        <f t="shared" si="3"/>
        <v>18299</v>
      </c>
      <c r="M44" s="536">
        <v>20377</v>
      </c>
    </row>
    <row r="45" spans="3:17" ht="15" customHeight="1" x14ac:dyDescent="0.25">
      <c r="C45" s="14" t="s">
        <v>96</v>
      </c>
      <c r="D45" s="14"/>
      <c r="E45" s="14"/>
      <c r="F45" s="14"/>
      <c r="G45" s="14"/>
      <c r="H45" s="14"/>
    </row>
    <row r="46" spans="3:17" ht="15" customHeight="1" x14ac:dyDescent="0.25"/>
    <row r="47" spans="3:17" ht="18.75" customHeight="1" x14ac:dyDescent="0.25">
      <c r="C47" s="958" t="s">
        <v>127</v>
      </c>
      <c r="D47" s="958"/>
      <c r="E47" s="958"/>
      <c r="F47" s="958"/>
      <c r="G47" s="958"/>
      <c r="H47" s="958"/>
      <c r="I47" s="958"/>
      <c r="J47" s="958"/>
      <c r="K47" s="958"/>
      <c r="L47" s="958"/>
      <c r="M47" s="958"/>
    </row>
    <row r="48" spans="3:17" ht="15" customHeight="1" x14ac:dyDescent="0.25"/>
    <row r="49" spans="3:13" ht="15" customHeight="1" x14ac:dyDescent="0.25"/>
    <row r="50" spans="3:13" ht="15" customHeight="1" x14ac:dyDescent="0.25"/>
    <row r="51" spans="3:13" ht="15" customHeight="1" x14ac:dyDescent="0.25"/>
    <row r="52" spans="3:13" ht="15" customHeight="1" x14ac:dyDescent="0.25"/>
    <row r="53" spans="3:13" ht="15" customHeight="1" x14ac:dyDescent="0.25"/>
    <row r="54" spans="3:13" ht="15" customHeight="1" x14ac:dyDescent="0.25"/>
    <row r="55" spans="3:13" ht="15" customHeight="1" x14ac:dyDescent="0.25"/>
    <row r="56" spans="3:13" ht="15" customHeight="1" x14ac:dyDescent="0.25"/>
    <row r="57" spans="3:13" ht="15" customHeight="1" x14ac:dyDescent="0.25"/>
    <row r="58" spans="3:13" ht="15" customHeight="1" x14ac:dyDescent="0.25"/>
    <row r="59" spans="3:13" ht="7.5" customHeight="1" x14ac:dyDescent="0.25"/>
    <row r="60" spans="3:13" ht="15" customHeight="1" x14ac:dyDescent="0.25"/>
    <row r="61" spans="3:13" ht="20.25" customHeight="1" x14ac:dyDescent="0.25">
      <c r="C61" s="958" t="s">
        <v>194</v>
      </c>
      <c r="D61" s="958"/>
      <c r="E61" s="958"/>
      <c r="F61" s="958"/>
      <c r="G61" s="958"/>
      <c r="H61" s="958"/>
      <c r="I61" s="958"/>
      <c r="J61" s="958"/>
      <c r="K61" s="958"/>
      <c r="L61" s="958"/>
      <c r="M61" s="958"/>
    </row>
    <row r="62" spans="3:13" ht="6" customHeight="1" thickBot="1" x14ac:dyDescent="0.3"/>
    <row r="63" spans="3:13" ht="15" customHeight="1" x14ac:dyDescent="0.25">
      <c r="C63" s="964" t="s">
        <v>46</v>
      </c>
      <c r="D63" s="493" t="s">
        <v>47</v>
      </c>
      <c r="E63" s="494" t="s">
        <v>47</v>
      </c>
      <c r="F63" s="494" t="s">
        <v>47</v>
      </c>
      <c r="G63" s="494" t="s">
        <v>47</v>
      </c>
      <c r="H63" s="494" t="s">
        <v>47</v>
      </c>
      <c r="I63" s="494" t="s">
        <v>47</v>
      </c>
      <c r="J63" s="494" t="s">
        <v>47</v>
      </c>
      <c r="K63" s="495" t="s">
        <v>47</v>
      </c>
      <c r="L63" s="496" t="s">
        <v>47</v>
      </c>
      <c r="M63" s="497" t="s">
        <v>47</v>
      </c>
    </row>
    <row r="64" spans="3:13" ht="15" customHeight="1" thickBot="1" x14ac:dyDescent="0.3">
      <c r="C64" s="965"/>
      <c r="D64" s="498">
        <v>2001</v>
      </c>
      <c r="E64" s="499">
        <v>2002</v>
      </c>
      <c r="F64" s="499">
        <v>2003</v>
      </c>
      <c r="G64" s="499">
        <v>2004</v>
      </c>
      <c r="H64" s="499">
        <v>2005</v>
      </c>
      <c r="I64" s="499">
        <v>2006</v>
      </c>
      <c r="J64" s="499">
        <v>2007</v>
      </c>
      <c r="K64" s="500">
        <v>2008</v>
      </c>
      <c r="L64" s="501">
        <v>2009</v>
      </c>
      <c r="M64" s="502">
        <v>2010</v>
      </c>
    </row>
    <row r="65" spans="3:16" ht="15" customHeight="1" x14ac:dyDescent="0.25">
      <c r="C65" s="43" t="s">
        <v>94</v>
      </c>
      <c r="D65" s="192">
        <v>1968</v>
      </c>
      <c r="E65" s="193">
        <v>3087</v>
      </c>
      <c r="F65" s="193">
        <v>2900</v>
      </c>
      <c r="G65" s="193">
        <v>4372</v>
      </c>
      <c r="H65" s="193">
        <v>4538</v>
      </c>
      <c r="I65" s="193">
        <v>4717</v>
      </c>
      <c r="J65" s="193">
        <v>8059</v>
      </c>
      <c r="K65" s="193">
        <v>9996</v>
      </c>
      <c r="L65" s="193">
        <v>12023</v>
      </c>
      <c r="M65" s="194">
        <v>13585</v>
      </c>
    </row>
    <row r="66" spans="3:16" ht="15" customHeight="1" x14ac:dyDescent="0.25">
      <c r="C66" s="505" t="s">
        <v>95</v>
      </c>
      <c r="D66" s="539">
        <v>708</v>
      </c>
      <c r="E66" s="472">
        <v>1125</v>
      </c>
      <c r="F66" s="472">
        <v>1184</v>
      </c>
      <c r="G66" s="472">
        <v>1667</v>
      </c>
      <c r="H66" s="472">
        <v>1827</v>
      </c>
      <c r="I66" s="472">
        <v>1862</v>
      </c>
      <c r="J66" s="472">
        <v>3299</v>
      </c>
      <c r="K66" s="472">
        <v>3964</v>
      </c>
      <c r="L66" s="472">
        <v>4919</v>
      </c>
      <c r="M66" s="473">
        <v>5490</v>
      </c>
    </row>
    <row r="67" spans="3:16" ht="15" customHeight="1" x14ac:dyDescent="0.25">
      <c r="C67" s="42" t="s">
        <v>89</v>
      </c>
      <c r="D67" s="195">
        <v>59</v>
      </c>
      <c r="E67" s="196">
        <v>73</v>
      </c>
      <c r="F67" s="196">
        <v>62</v>
      </c>
      <c r="G67" s="196">
        <v>35</v>
      </c>
      <c r="H67" s="196">
        <v>81</v>
      </c>
      <c r="I67" s="196">
        <v>89</v>
      </c>
      <c r="J67" s="196">
        <v>151</v>
      </c>
      <c r="K67" s="196">
        <v>586</v>
      </c>
      <c r="L67" s="196">
        <v>1357</v>
      </c>
      <c r="M67" s="197">
        <v>1302</v>
      </c>
    </row>
    <row r="68" spans="3:16" ht="21.75" customHeight="1" thickBot="1" x14ac:dyDescent="0.3">
      <c r="C68" s="509" t="s">
        <v>10</v>
      </c>
      <c r="D68" s="510">
        <f t="shared" ref="D68:L68" si="4">SUM(D65:D67)</f>
        <v>2735</v>
      </c>
      <c r="E68" s="511">
        <f t="shared" si="4"/>
        <v>4285</v>
      </c>
      <c r="F68" s="538">
        <f t="shared" si="4"/>
        <v>4146</v>
      </c>
      <c r="G68" s="511">
        <f t="shared" si="4"/>
        <v>6074</v>
      </c>
      <c r="H68" s="511">
        <f t="shared" si="4"/>
        <v>6446</v>
      </c>
      <c r="I68" s="511">
        <f t="shared" si="4"/>
        <v>6668</v>
      </c>
      <c r="J68" s="511">
        <f t="shared" si="4"/>
        <v>11509</v>
      </c>
      <c r="K68" s="511">
        <f t="shared" si="4"/>
        <v>14546</v>
      </c>
      <c r="L68" s="511">
        <f t="shared" si="4"/>
        <v>18299</v>
      </c>
      <c r="M68" s="512">
        <v>20377</v>
      </c>
    </row>
    <row r="69" spans="3:16" ht="15" customHeight="1" x14ac:dyDescent="0.25">
      <c r="C69" s="13" t="s">
        <v>96</v>
      </c>
    </row>
    <row r="70" spans="3:16" ht="15" customHeight="1" x14ac:dyDescent="0.25"/>
    <row r="72" spans="3:16" ht="33" customHeight="1" x14ac:dyDescent="0.3">
      <c r="C72" s="958" t="s">
        <v>195</v>
      </c>
      <c r="D72" s="958"/>
      <c r="E72" s="958"/>
      <c r="F72" s="958"/>
      <c r="G72" s="958"/>
      <c r="H72" s="958"/>
      <c r="I72" s="958"/>
      <c r="J72" s="958"/>
      <c r="K72" s="958"/>
      <c r="L72" s="958"/>
      <c r="M72" s="958"/>
      <c r="N72" s="47"/>
      <c r="O72" s="47"/>
    </row>
    <row r="73" spans="3:16" ht="5.25" customHeight="1" thickBot="1" x14ac:dyDescent="0.3"/>
    <row r="74" spans="3:16" ht="39.75" customHeight="1" thickBot="1" x14ac:dyDescent="0.3">
      <c r="C74" s="504" t="s">
        <v>46</v>
      </c>
      <c r="D74" s="455" t="s">
        <v>63</v>
      </c>
      <c r="E74" s="456" t="s">
        <v>64</v>
      </c>
      <c r="F74" s="456" t="s">
        <v>65</v>
      </c>
      <c r="G74" s="456" t="s">
        <v>66</v>
      </c>
      <c r="H74" s="456" t="s">
        <v>67</v>
      </c>
      <c r="I74" s="456" t="s">
        <v>68</v>
      </c>
      <c r="J74" s="456" t="s">
        <v>69</v>
      </c>
      <c r="K74" s="456" t="s">
        <v>270</v>
      </c>
      <c r="L74" s="457" t="s">
        <v>388</v>
      </c>
      <c r="M74" s="19"/>
      <c r="N74" s="19"/>
      <c r="O74" s="19"/>
    </row>
    <row r="75" spans="3:16" ht="15.75" customHeight="1" x14ac:dyDescent="0.25">
      <c r="C75" s="76" t="s">
        <v>94</v>
      </c>
      <c r="D75" s="241">
        <f>(E13-D13)/D13</f>
        <v>0.56859756097560976</v>
      </c>
      <c r="E75" s="228">
        <f t="shared" ref="E75:L75" si="5">(F13-E13)/E13</f>
        <v>-6.0576611597019762E-2</v>
      </c>
      <c r="F75" s="228">
        <f t="shared" si="5"/>
        <v>0.50758620689655176</v>
      </c>
      <c r="G75" s="228">
        <f t="shared" si="5"/>
        <v>3.796889295516926E-2</v>
      </c>
      <c r="H75" s="228">
        <f t="shared" si="5"/>
        <v>3.9444689290436319E-2</v>
      </c>
      <c r="I75" s="228">
        <f t="shared" si="5"/>
        <v>0.70850116599533597</v>
      </c>
      <c r="J75" s="228">
        <f t="shared" si="5"/>
        <v>0.24035240104231295</v>
      </c>
      <c r="K75" s="228">
        <f t="shared" si="5"/>
        <v>0.20278111244497798</v>
      </c>
      <c r="L75" s="242">
        <f t="shared" si="5"/>
        <v>0.12991765782250686</v>
      </c>
      <c r="M75" s="72"/>
      <c r="N75" s="72"/>
      <c r="O75" s="72"/>
      <c r="P75" s="5"/>
    </row>
    <row r="76" spans="3:16" ht="15.75" x14ac:dyDescent="0.25">
      <c r="C76" s="547" t="s">
        <v>95</v>
      </c>
      <c r="D76" s="548">
        <f t="shared" ref="D76:L78" si="6">(E14-D14)/D14</f>
        <v>0.58898305084745761</v>
      </c>
      <c r="E76" s="549">
        <f t="shared" si="6"/>
        <v>5.2444444444444446E-2</v>
      </c>
      <c r="F76" s="549">
        <f t="shared" si="6"/>
        <v>0.4079391891891892</v>
      </c>
      <c r="G76" s="549">
        <f>(H14-G14)/G14</f>
        <v>9.5980803839232159E-2</v>
      </c>
      <c r="H76" s="549">
        <f t="shared" si="6"/>
        <v>1.9157088122605363E-2</v>
      </c>
      <c r="I76" s="549">
        <f t="shared" si="6"/>
        <v>0.771750805585392</v>
      </c>
      <c r="J76" s="549">
        <f t="shared" si="6"/>
        <v>0.20157623522279478</v>
      </c>
      <c r="K76" s="549">
        <f t="shared" si="6"/>
        <v>0.24091826437941474</v>
      </c>
      <c r="L76" s="550">
        <f t="shared" si="6"/>
        <v>0.11608050416751373</v>
      </c>
      <c r="M76" s="72"/>
      <c r="N76" s="72"/>
      <c r="O76" s="72"/>
      <c r="P76" s="5"/>
    </row>
    <row r="77" spans="3:16" ht="15.75" x14ac:dyDescent="0.25">
      <c r="C77" s="77" t="s">
        <v>89</v>
      </c>
      <c r="D77" s="243">
        <f t="shared" si="6"/>
        <v>0.23728813559322035</v>
      </c>
      <c r="E77" s="244">
        <f t="shared" si="6"/>
        <v>-0.15068493150684931</v>
      </c>
      <c r="F77" s="244">
        <f t="shared" si="6"/>
        <v>-0.43548387096774194</v>
      </c>
      <c r="G77" s="244">
        <f t="shared" si="6"/>
        <v>1.3142857142857143</v>
      </c>
      <c r="H77" s="244">
        <f t="shared" si="6"/>
        <v>9.8765432098765427E-2</v>
      </c>
      <c r="I77" s="244">
        <f>(J15-I15)/I15</f>
        <v>0.6966292134831461</v>
      </c>
      <c r="J77" s="244">
        <f>(K15-J15)/J15</f>
        <v>2.8807947019867548</v>
      </c>
      <c r="K77" s="244">
        <f>(L15-K15)/K15</f>
        <v>1.3156996587030716</v>
      </c>
      <c r="L77" s="245">
        <f>(M15-L15)/L15</f>
        <v>-4.0530582166543844E-2</v>
      </c>
      <c r="M77" s="72"/>
      <c r="N77" s="72"/>
      <c r="O77" s="72"/>
      <c r="P77" s="5"/>
    </row>
    <row r="78" spans="3:16" ht="21.75" customHeight="1" thickBot="1" x14ac:dyDescent="0.3">
      <c r="C78" s="551" t="s">
        <v>100</v>
      </c>
      <c r="D78" s="525">
        <f t="shared" si="6"/>
        <v>0.56672760511883002</v>
      </c>
      <c r="E78" s="526">
        <f t="shared" si="6"/>
        <v>-3.2438739789964997E-2</v>
      </c>
      <c r="F78" s="526">
        <f t="shared" si="6"/>
        <v>0.46502653159671975</v>
      </c>
      <c r="G78" s="526">
        <f t="shared" si="6"/>
        <v>6.1244649324991768E-2</v>
      </c>
      <c r="H78" s="526">
        <f t="shared" si="6"/>
        <v>3.4439962767607822E-2</v>
      </c>
      <c r="I78" s="526">
        <f t="shared" si="6"/>
        <v>0.72600479904019199</v>
      </c>
      <c r="J78" s="526">
        <f>(K16-J16)/J16</f>
        <v>0.26388044139369188</v>
      </c>
      <c r="K78" s="526">
        <f>(L16-K16)/K16</f>
        <v>0.25800907465970024</v>
      </c>
      <c r="L78" s="527">
        <f>(M16-L16)/L16</f>
        <v>0.11355811792994153</v>
      </c>
      <c r="M78" s="60"/>
      <c r="N78" s="60"/>
      <c r="O78" s="60"/>
      <c r="P78" s="33"/>
    </row>
    <row r="79" spans="3:16" ht="15.75" x14ac:dyDescent="0.25">
      <c r="C79" s="13" t="s">
        <v>96</v>
      </c>
      <c r="D79" s="14"/>
      <c r="E79" s="14"/>
      <c r="F79" s="14"/>
      <c r="G79" s="14"/>
      <c r="H79" s="14"/>
      <c r="I79" s="40"/>
      <c r="J79" s="40"/>
      <c r="K79" s="60"/>
      <c r="L79" s="60"/>
      <c r="M79" s="60"/>
      <c r="N79" s="60"/>
      <c r="O79" s="60"/>
      <c r="P79" s="33"/>
    </row>
    <row r="80" spans="3:16" ht="15.75" x14ac:dyDescent="0.25">
      <c r="C80" s="32"/>
      <c r="D80" s="40"/>
      <c r="E80" s="40"/>
      <c r="F80" s="40"/>
      <c r="G80" s="40"/>
      <c r="H80" s="40"/>
      <c r="I80" s="40"/>
      <c r="J80" s="40"/>
      <c r="K80" s="60"/>
      <c r="L80" s="60"/>
      <c r="M80" s="60"/>
      <c r="N80" s="60"/>
      <c r="O80" s="60"/>
      <c r="P80" s="33"/>
    </row>
    <row r="81" spans="3:16" ht="35.25" customHeight="1" x14ac:dyDescent="0.3">
      <c r="C81" s="959" t="s">
        <v>196</v>
      </c>
      <c r="D81" s="959"/>
      <c r="E81" s="959"/>
      <c r="F81" s="959"/>
      <c r="G81" s="959"/>
      <c r="H81" s="959"/>
      <c r="I81" s="959"/>
      <c r="J81" s="959"/>
      <c r="K81" s="959"/>
      <c r="L81" s="959"/>
      <c r="M81" s="959"/>
      <c r="N81" s="47"/>
      <c r="O81" s="47"/>
    </row>
    <row r="82" spans="3:16" ht="3.75" customHeight="1" thickBot="1" x14ac:dyDescent="0.3"/>
    <row r="83" spans="3:16" ht="15" customHeight="1" x14ac:dyDescent="0.25">
      <c r="C83" s="964" t="s">
        <v>46</v>
      </c>
      <c r="D83" s="493" t="s">
        <v>47</v>
      </c>
      <c r="E83" s="494" t="s">
        <v>47</v>
      </c>
      <c r="F83" s="494" t="s">
        <v>47</v>
      </c>
      <c r="G83" s="494" t="s">
        <v>47</v>
      </c>
      <c r="H83" s="494" t="s">
        <v>47</v>
      </c>
      <c r="I83" s="494" t="s">
        <v>47</v>
      </c>
      <c r="J83" s="494" t="s">
        <v>47</v>
      </c>
      <c r="K83" s="495" t="s">
        <v>47</v>
      </c>
      <c r="L83" s="496" t="s">
        <v>47</v>
      </c>
      <c r="M83" s="497" t="s">
        <v>47</v>
      </c>
      <c r="N83" s="5"/>
      <c r="O83" s="5"/>
      <c r="P83" s="5"/>
    </row>
    <row r="84" spans="3:16" ht="14.25" customHeight="1" thickBot="1" x14ac:dyDescent="0.3">
      <c r="C84" s="965"/>
      <c r="D84" s="498">
        <v>2001</v>
      </c>
      <c r="E84" s="499">
        <v>2002</v>
      </c>
      <c r="F84" s="499">
        <v>2003</v>
      </c>
      <c r="G84" s="499">
        <v>2004</v>
      </c>
      <c r="H84" s="499">
        <v>2005</v>
      </c>
      <c r="I84" s="499">
        <v>2006</v>
      </c>
      <c r="J84" s="499">
        <v>2007</v>
      </c>
      <c r="K84" s="500">
        <v>2008</v>
      </c>
      <c r="L84" s="501">
        <v>2009</v>
      </c>
      <c r="M84" s="502">
        <v>2010</v>
      </c>
      <c r="N84" s="5"/>
      <c r="O84" s="5"/>
      <c r="P84" s="5"/>
    </row>
    <row r="85" spans="3:16" x14ac:dyDescent="0.25">
      <c r="C85" s="43" t="s">
        <v>94</v>
      </c>
      <c r="D85" s="246">
        <f>D13/$D$16</f>
        <v>0.71956124314442416</v>
      </c>
      <c r="E85" s="247">
        <f>E13/$E$16</f>
        <v>0.72042007001166863</v>
      </c>
      <c r="F85" s="247">
        <f>F13/$F$16</f>
        <v>0.69946936806560545</v>
      </c>
      <c r="G85" s="247">
        <f>G13/$G$16</f>
        <v>0.7197892657227527</v>
      </c>
      <c r="H85" s="247">
        <f>H13/$H$16</f>
        <v>0.70400248215947869</v>
      </c>
      <c r="I85" s="247">
        <f>I13/$I$16</f>
        <v>0.70740851829634077</v>
      </c>
      <c r="J85" s="247">
        <f>J13/$J$16</f>
        <v>0.70023459900947083</v>
      </c>
      <c r="K85" s="247">
        <f>K13/$K$16</f>
        <v>0.68719923002887395</v>
      </c>
      <c r="L85" s="247">
        <f>L13/$L$16</f>
        <v>0.65703043882179357</v>
      </c>
      <c r="M85" s="248">
        <f>M13/$M$16</f>
        <v>0.66668302497914311</v>
      </c>
      <c r="N85" s="73"/>
      <c r="O85" s="73"/>
      <c r="P85" s="73"/>
    </row>
    <row r="86" spans="3:16" x14ac:dyDescent="0.25">
      <c r="C86" s="505" t="s">
        <v>95</v>
      </c>
      <c r="D86" s="552">
        <f>D14/$D$16</f>
        <v>0.25886654478976234</v>
      </c>
      <c r="E86" s="553">
        <f>E14/$E$16</f>
        <v>0.26254375729288215</v>
      </c>
      <c r="F86" s="553">
        <f>F14/$F$16</f>
        <v>0.2855764592378196</v>
      </c>
      <c r="G86" s="553">
        <f>G14/$G$16</f>
        <v>0.27444846888376689</v>
      </c>
      <c r="H86" s="553">
        <f>H14/$H$16</f>
        <v>0.28343158547936703</v>
      </c>
      <c r="I86" s="553">
        <f>I14/$I$16</f>
        <v>0.27924415116976603</v>
      </c>
      <c r="J86" s="553">
        <f>J14/$J$16</f>
        <v>0.28664523416456689</v>
      </c>
      <c r="K86" s="553">
        <f>K14/$K$16</f>
        <v>0.27251478069572393</v>
      </c>
      <c r="L86" s="553">
        <f>L14/$L$16</f>
        <v>0.26881250341548718</v>
      </c>
      <c r="M86" s="554">
        <f>M14/$M$16</f>
        <v>0.26942140648770674</v>
      </c>
      <c r="N86" s="73"/>
      <c r="O86" s="73"/>
      <c r="P86" s="73"/>
    </row>
    <row r="87" spans="3:16" ht="15.75" customHeight="1" x14ac:dyDescent="0.25">
      <c r="C87" s="42" t="s">
        <v>89</v>
      </c>
      <c r="D87" s="249">
        <f>D15/$D$16</f>
        <v>2.1572212065813529E-2</v>
      </c>
      <c r="E87" s="250">
        <f>E15/$E$16</f>
        <v>1.7036172695449242E-2</v>
      </c>
      <c r="F87" s="250">
        <f>F15/$F$16</f>
        <v>1.4954172696575013E-2</v>
      </c>
      <c r="G87" s="250">
        <f>G15/$G$16</f>
        <v>5.7622653934804079E-3</v>
      </c>
      <c r="H87" s="250">
        <f>H15/$H$16</f>
        <v>1.2565932361154204E-2</v>
      </c>
      <c r="I87" s="250">
        <f>I15/$I$16</f>
        <v>1.3347330533893221E-2</v>
      </c>
      <c r="J87" s="250">
        <f>J15/$J$16</f>
        <v>1.3120166825962291E-2</v>
      </c>
      <c r="K87" s="250">
        <f>K15/$K$16</f>
        <v>4.0285989275402175E-2</v>
      </c>
      <c r="L87" s="250">
        <f>L15/$L$16</f>
        <v>7.4157057762719275E-2</v>
      </c>
      <c r="M87" s="251">
        <f>M15/$M$16</f>
        <v>6.3895568533150121E-2</v>
      </c>
      <c r="N87" s="73"/>
      <c r="O87" s="73"/>
      <c r="P87" s="73"/>
    </row>
    <row r="88" spans="3:16" ht="21.75" customHeight="1" thickBot="1" x14ac:dyDescent="0.3">
      <c r="C88" s="509" t="s">
        <v>10</v>
      </c>
      <c r="D88" s="522">
        <f>SUM(D85:D87)</f>
        <v>1</v>
      </c>
      <c r="E88" s="523">
        <f t="shared" ref="E88:M88" si="7">SUM(E85:E87)</f>
        <v>1</v>
      </c>
      <c r="F88" s="523">
        <f t="shared" si="7"/>
        <v>1</v>
      </c>
      <c r="G88" s="523">
        <f t="shared" si="7"/>
        <v>1</v>
      </c>
      <c r="H88" s="523">
        <f t="shared" si="7"/>
        <v>1</v>
      </c>
      <c r="I88" s="523">
        <f t="shared" si="7"/>
        <v>1</v>
      </c>
      <c r="J88" s="523">
        <f t="shared" si="7"/>
        <v>1</v>
      </c>
      <c r="K88" s="523">
        <f t="shared" si="7"/>
        <v>1</v>
      </c>
      <c r="L88" s="523">
        <f t="shared" si="7"/>
        <v>1</v>
      </c>
      <c r="M88" s="524">
        <f t="shared" si="7"/>
        <v>1</v>
      </c>
      <c r="N88" s="40"/>
      <c r="O88" s="40"/>
      <c r="P88" s="40"/>
    </row>
    <row r="89" spans="3:16" x14ac:dyDescent="0.25">
      <c r="C89" s="13" t="s">
        <v>96</v>
      </c>
      <c r="D89" s="14"/>
      <c r="E89" s="14"/>
      <c r="F89" s="14"/>
      <c r="G89" s="14"/>
      <c r="H89" s="14"/>
      <c r="I89" s="40"/>
      <c r="J89" s="40"/>
      <c r="K89" s="40"/>
      <c r="L89" s="40"/>
      <c r="M89" s="40"/>
      <c r="N89" s="40"/>
      <c r="O89" s="40"/>
      <c r="P89" s="40"/>
    </row>
    <row r="90" spans="3:16" ht="15.75" x14ac:dyDescent="0.25">
      <c r="C90" s="32"/>
      <c r="D90" s="40"/>
      <c r="E90" s="40"/>
      <c r="F90" s="40"/>
      <c r="G90" s="40"/>
      <c r="H90" s="40"/>
      <c r="I90" s="40"/>
      <c r="J90" s="40"/>
      <c r="K90" s="40"/>
      <c r="L90" s="40"/>
      <c r="M90" s="40"/>
      <c r="N90" s="40"/>
      <c r="O90" s="40"/>
      <c r="P90" s="40"/>
    </row>
    <row r="91" spans="3:16" ht="15.75" x14ac:dyDescent="0.25">
      <c r="C91" s="32"/>
      <c r="D91" s="40"/>
      <c r="E91" s="40"/>
      <c r="F91" s="40"/>
      <c r="G91" s="40"/>
      <c r="H91" s="40"/>
      <c r="I91" s="40"/>
      <c r="J91" s="40"/>
      <c r="K91" s="60"/>
      <c r="L91" s="60"/>
      <c r="M91" s="60"/>
      <c r="N91" s="60"/>
      <c r="O91" s="60"/>
      <c r="P91" s="33"/>
    </row>
    <row r="92" spans="3:16" ht="19.5" customHeight="1" x14ac:dyDescent="0.3">
      <c r="C92" s="958" t="s">
        <v>194</v>
      </c>
      <c r="D92" s="958"/>
      <c r="E92" s="958"/>
      <c r="F92" s="958"/>
      <c r="G92" s="958"/>
      <c r="H92" s="958"/>
      <c r="I92" s="958"/>
      <c r="J92" s="958"/>
      <c r="K92" s="958"/>
      <c r="L92" s="958"/>
      <c r="M92" s="958"/>
      <c r="N92" s="47"/>
      <c r="O92" s="47"/>
    </row>
    <row r="93" spans="3:16" ht="5.25" customHeight="1" x14ac:dyDescent="0.25"/>
    <row r="104" spans="3:13" ht="39" customHeight="1" x14ac:dyDescent="0.25"/>
    <row r="106" spans="3:13" ht="21.75" customHeight="1" x14ac:dyDescent="0.25">
      <c r="C106" s="958" t="s">
        <v>197</v>
      </c>
      <c r="D106" s="958"/>
      <c r="E106" s="958"/>
      <c r="F106" s="958"/>
      <c r="G106" s="958"/>
      <c r="H106" s="958"/>
      <c r="I106" s="958"/>
      <c r="J106" s="958"/>
      <c r="K106" s="958"/>
      <c r="L106" s="958"/>
      <c r="M106" s="958"/>
    </row>
    <row r="107" spans="3:13" ht="3.75" customHeight="1" thickBot="1" x14ac:dyDescent="0.3"/>
    <row r="108" spans="3:13" x14ac:dyDescent="0.25">
      <c r="C108" s="964" t="s">
        <v>46</v>
      </c>
      <c r="D108" s="493" t="s">
        <v>47</v>
      </c>
      <c r="E108" s="494" t="s">
        <v>47</v>
      </c>
      <c r="F108" s="494" t="s">
        <v>47</v>
      </c>
      <c r="G108" s="494" t="s">
        <v>47</v>
      </c>
      <c r="H108" s="494" t="s">
        <v>47</v>
      </c>
      <c r="I108" s="494" t="s">
        <v>47</v>
      </c>
      <c r="J108" s="494" t="s">
        <v>47</v>
      </c>
      <c r="K108" s="495" t="s">
        <v>47</v>
      </c>
      <c r="L108" s="496" t="s">
        <v>47</v>
      </c>
      <c r="M108" s="497" t="s">
        <v>47</v>
      </c>
    </row>
    <row r="109" spans="3:13" ht="15.75" thickBot="1" x14ac:dyDescent="0.3">
      <c r="C109" s="965"/>
      <c r="D109" s="498">
        <v>2001</v>
      </c>
      <c r="E109" s="499">
        <v>2002</v>
      </c>
      <c r="F109" s="499">
        <v>2003</v>
      </c>
      <c r="G109" s="499">
        <v>2004</v>
      </c>
      <c r="H109" s="499">
        <v>2005</v>
      </c>
      <c r="I109" s="499">
        <v>2006</v>
      </c>
      <c r="J109" s="499">
        <v>2007</v>
      </c>
      <c r="K109" s="500">
        <v>2008</v>
      </c>
      <c r="L109" s="501">
        <v>2009</v>
      </c>
      <c r="M109" s="502">
        <v>2010</v>
      </c>
    </row>
    <row r="110" spans="3:13" ht="15" customHeight="1" x14ac:dyDescent="0.25">
      <c r="C110" s="43" t="s">
        <v>120</v>
      </c>
      <c r="D110" s="203">
        <v>53</v>
      </c>
      <c r="E110" s="204">
        <v>134</v>
      </c>
      <c r="F110" s="204">
        <v>127</v>
      </c>
      <c r="G110" s="204">
        <v>165</v>
      </c>
      <c r="H110" s="204">
        <v>189</v>
      </c>
      <c r="I110" s="204">
        <v>119</v>
      </c>
      <c r="J110" s="204">
        <v>191</v>
      </c>
      <c r="K110" s="204">
        <v>309</v>
      </c>
      <c r="L110" s="204">
        <v>551</v>
      </c>
      <c r="M110" s="205">
        <v>587</v>
      </c>
    </row>
    <row r="111" spans="3:13" x14ac:dyDescent="0.25">
      <c r="C111" s="505" t="s">
        <v>121</v>
      </c>
      <c r="D111" s="539">
        <v>236</v>
      </c>
      <c r="E111" s="540">
        <v>577</v>
      </c>
      <c r="F111" s="540">
        <v>551</v>
      </c>
      <c r="G111" s="540">
        <v>601</v>
      </c>
      <c r="H111" s="540">
        <v>598</v>
      </c>
      <c r="I111" s="540">
        <v>446</v>
      </c>
      <c r="J111" s="540">
        <v>653</v>
      </c>
      <c r="K111" s="540">
        <v>546</v>
      </c>
      <c r="L111" s="540">
        <v>217</v>
      </c>
      <c r="M111" s="541">
        <v>281</v>
      </c>
    </row>
    <row r="112" spans="3:13" x14ac:dyDescent="0.25">
      <c r="C112" s="42" t="s">
        <v>122</v>
      </c>
      <c r="D112" s="195">
        <v>626</v>
      </c>
      <c r="E112" s="198">
        <v>1002</v>
      </c>
      <c r="F112" s="198">
        <v>1053</v>
      </c>
      <c r="G112" s="198">
        <v>1575</v>
      </c>
      <c r="H112" s="198">
        <v>1628</v>
      </c>
      <c r="I112" s="198">
        <v>1573</v>
      </c>
      <c r="J112" s="198">
        <v>2754</v>
      </c>
      <c r="K112" s="198">
        <v>1887</v>
      </c>
      <c r="L112" s="198">
        <v>799</v>
      </c>
      <c r="M112" s="199">
        <v>891</v>
      </c>
    </row>
    <row r="113" spans="3:16" x14ac:dyDescent="0.25">
      <c r="C113" s="505" t="s">
        <v>91</v>
      </c>
      <c r="D113" s="539">
        <v>763</v>
      </c>
      <c r="E113" s="540">
        <v>952</v>
      </c>
      <c r="F113" s="540">
        <v>852</v>
      </c>
      <c r="G113" s="472">
        <v>1364</v>
      </c>
      <c r="H113" s="472">
        <v>1519</v>
      </c>
      <c r="I113" s="472">
        <v>1777</v>
      </c>
      <c r="J113" s="472">
        <v>2629</v>
      </c>
      <c r="K113" s="472">
        <v>4781</v>
      </c>
      <c r="L113" s="472">
        <v>6957</v>
      </c>
      <c r="M113" s="473">
        <v>7970</v>
      </c>
    </row>
    <row r="114" spans="3:16" x14ac:dyDescent="0.25">
      <c r="C114" s="42" t="s">
        <v>92</v>
      </c>
      <c r="D114" s="195">
        <v>520</v>
      </c>
      <c r="E114" s="196">
        <v>801</v>
      </c>
      <c r="F114" s="196">
        <v>762</v>
      </c>
      <c r="G114" s="198">
        <v>1361</v>
      </c>
      <c r="H114" s="198">
        <v>1438</v>
      </c>
      <c r="I114" s="198">
        <v>1592</v>
      </c>
      <c r="J114" s="198">
        <v>2366</v>
      </c>
      <c r="K114" s="198">
        <v>4468</v>
      </c>
      <c r="L114" s="198">
        <v>6362</v>
      </c>
      <c r="M114" s="199">
        <v>7233</v>
      </c>
    </row>
    <row r="115" spans="3:16" x14ac:dyDescent="0.25">
      <c r="C115" s="505" t="s">
        <v>93</v>
      </c>
      <c r="D115" s="539">
        <v>96</v>
      </c>
      <c r="E115" s="540">
        <v>160</v>
      </c>
      <c r="F115" s="540">
        <v>162</v>
      </c>
      <c r="G115" s="540">
        <v>237</v>
      </c>
      <c r="H115" s="540">
        <v>267</v>
      </c>
      <c r="I115" s="540">
        <v>188</v>
      </c>
      <c r="J115" s="540">
        <v>368</v>
      </c>
      <c r="K115" s="540">
        <v>504</v>
      </c>
      <c r="L115" s="540">
        <v>603</v>
      </c>
      <c r="M115" s="541">
        <v>614</v>
      </c>
    </row>
    <row r="116" spans="3:16" x14ac:dyDescent="0.25">
      <c r="C116" s="42" t="s">
        <v>123</v>
      </c>
      <c r="D116" s="195">
        <v>17</v>
      </c>
      <c r="E116" s="196">
        <v>17</v>
      </c>
      <c r="F116" s="196">
        <v>20</v>
      </c>
      <c r="G116" s="196">
        <v>80</v>
      </c>
      <c r="H116" s="196">
        <v>67</v>
      </c>
      <c r="I116" s="196">
        <v>156</v>
      </c>
      <c r="J116" s="196">
        <v>84</v>
      </c>
      <c r="K116" s="196">
        <v>171</v>
      </c>
      <c r="L116" s="196">
        <v>226</v>
      </c>
      <c r="M116" s="197">
        <v>12</v>
      </c>
    </row>
    <row r="117" spans="3:16" x14ac:dyDescent="0.25">
      <c r="C117" s="505" t="s">
        <v>89</v>
      </c>
      <c r="D117" s="539">
        <v>424</v>
      </c>
      <c r="E117" s="540">
        <v>642</v>
      </c>
      <c r="F117" s="540">
        <v>619</v>
      </c>
      <c r="G117" s="540">
        <v>691</v>
      </c>
      <c r="H117" s="540">
        <v>740</v>
      </c>
      <c r="I117" s="540">
        <v>817</v>
      </c>
      <c r="J117" s="472">
        <v>2464</v>
      </c>
      <c r="K117" s="472">
        <v>1880</v>
      </c>
      <c r="L117" s="472">
        <v>2584</v>
      </c>
      <c r="M117" s="473">
        <v>2789</v>
      </c>
    </row>
    <row r="118" spans="3:16" ht="21.75" customHeight="1" thickBot="1" x14ac:dyDescent="0.3">
      <c r="C118" s="537" t="s">
        <v>10</v>
      </c>
      <c r="D118" s="510">
        <f>SUM(D110:D117)</f>
        <v>2735</v>
      </c>
      <c r="E118" s="511">
        <f t="shared" ref="E118:L118" si="8">SUM(E110:E117)</f>
        <v>4285</v>
      </c>
      <c r="F118" s="511">
        <f t="shared" si="8"/>
        <v>4146</v>
      </c>
      <c r="G118" s="511">
        <f t="shared" si="8"/>
        <v>6074</v>
      </c>
      <c r="H118" s="511">
        <f t="shared" si="8"/>
        <v>6446</v>
      </c>
      <c r="I118" s="511">
        <f t="shared" si="8"/>
        <v>6668</v>
      </c>
      <c r="J118" s="511">
        <f t="shared" si="8"/>
        <v>11509</v>
      </c>
      <c r="K118" s="511">
        <f t="shared" si="8"/>
        <v>14546</v>
      </c>
      <c r="L118" s="511">
        <f t="shared" si="8"/>
        <v>18299</v>
      </c>
      <c r="M118" s="512">
        <v>20377</v>
      </c>
    </row>
    <row r="119" spans="3:16" x14ac:dyDescent="0.25">
      <c r="C119" s="13" t="s">
        <v>96</v>
      </c>
    </row>
    <row r="122" spans="3:16" ht="30.75" customHeight="1" x14ac:dyDescent="0.3">
      <c r="C122" s="959" t="s">
        <v>198</v>
      </c>
      <c r="D122" s="959"/>
      <c r="E122" s="959"/>
      <c r="F122" s="959"/>
      <c r="G122" s="959"/>
      <c r="H122" s="959"/>
      <c r="I122" s="959"/>
      <c r="J122" s="959"/>
      <c r="K122" s="959"/>
      <c r="L122" s="959"/>
      <c r="M122" s="959"/>
      <c r="N122" s="47"/>
      <c r="O122" s="47"/>
    </row>
    <row r="123" spans="3:16" ht="5.25" customHeight="1" thickBot="1" x14ac:dyDescent="0.3"/>
    <row r="124" spans="3:16" ht="39" customHeight="1" thickBot="1" x14ac:dyDescent="0.3">
      <c r="C124" s="504" t="s">
        <v>46</v>
      </c>
      <c r="D124" s="455" t="s">
        <v>63</v>
      </c>
      <c r="E124" s="456" t="s">
        <v>64</v>
      </c>
      <c r="F124" s="456" t="s">
        <v>65</v>
      </c>
      <c r="G124" s="456" t="s">
        <v>66</v>
      </c>
      <c r="H124" s="456" t="s">
        <v>67</v>
      </c>
      <c r="I124" s="456" t="s">
        <v>68</v>
      </c>
      <c r="J124" s="456" t="s">
        <v>69</v>
      </c>
      <c r="K124" s="456" t="s">
        <v>270</v>
      </c>
      <c r="L124" s="457" t="s">
        <v>388</v>
      </c>
      <c r="M124" s="19"/>
      <c r="N124" s="19"/>
      <c r="O124" s="19"/>
      <c r="P124" s="35"/>
    </row>
    <row r="125" spans="3:16" ht="15.75" customHeight="1" x14ac:dyDescent="0.25">
      <c r="C125" s="43" t="s">
        <v>120</v>
      </c>
      <c r="D125" s="255">
        <f t="shared" ref="D125:L132" si="9">(E18-D18)/D18</f>
        <v>1.5283018867924529</v>
      </c>
      <c r="E125" s="256">
        <f t="shared" si="9"/>
        <v>-5.2238805970149252E-2</v>
      </c>
      <c r="F125" s="256">
        <f t="shared" si="9"/>
        <v>0.29921259842519687</v>
      </c>
      <c r="G125" s="256">
        <f t="shared" si="9"/>
        <v>0.14545454545454545</v>
      </c>
      <c r="H125" s="256">
        <f t="shared" si="9"/>
        <v>-0.37037037037037035</v>
      </c>
      <c r="I125" s="256">
        <f t="shared" si="9"/>
        <v>0.60504201680672265</v>
      </c>
      <c r="J125" s="256">
        <f t="shared" si="9"/>
        <v>0.61780104712041883</v>
      </c>
      <c r="K125" s="256">
        <f t="shared" si="9"/>
        <v>0.78317152103559873</v>
      </c>
      <c r="L125" s="257">
        <f t="shared" si="9"/>
        <v>6.5335753176043551E-2</v>
      </c>
      <c r="M125" s="72"/>
      <c r="N125" s="72"/>
      <c r="O125" s="72"/>
      <c r="P125" s="35"/>
    </row>
    <row r="126" spans="3:16" x14ac:dyDescent="0.25">
      <c r="C126" s="505" t="s">
        <v>128</v>
      </c>
      <c r="D126" s="555">
        <f t="shared" si="9"/>
        <v>1.4449152542372881</v>
      </c>
      <c r="E126" s="556">
        <f t="shared" si="9"/>
        <v>-4.5060658578856154E-2</v>
      </c>
      <c r="F126" s="556">
        <f t="shared" si="9"/>
        <v>9.0744101633393831E-2</v>
      </c>
      <c r="G126" s="556">
        <f t="shared" si="9"/>
        <v>-4.9916805324459234E-3</v>
      </c>
      <c r="H126" s="556">
        <f t="shared" si="9"/>
        <v>-0.25418060200668896</v>
      </c>
      <c r="I126" s="556">
        <f t="shared" si="9"/>
        <v>0.4641255605381166</v>
      </c>
      <c r="J126" s="556">
        <f t="shared" si="9"/>
        <v>-0.16385911179173049</v>
      </c>
      <c r="K126" s="556">
        <f t="shared" si="9"/>
        <v>-0.60256410256410253</v>
      </c>
      <c r="L126" s="557">
        <f t="shared" si="9"/>
        <v>0.29493087557603687</v>
      </c>
      <c r="M126" s="72"/>
      <c r="N126" s="72"/>
      <c r="O126" s="72"/>
      <c r="P126" s="35"/>
    </row>
    <row r="127" spans="3:16" x14ac:dyDescent="0.25">
      <c r="C127" s="42" t="s">
        <v>122</v>
      </c>
      <c r="D127" s="252">
        <f t="shared" si="9"/>
        <v>0.60063897763578278</v>
      </c>
      <c r="E127" s="253">
        <f t="shared" si="9"/>
        <v>5.089820359281437E-2</v>
      </c>
      <c r="F127" s="253">
        <f t="shared" si="9"/>
        <v>0.49572649572649574</v>
      </c>
      <c r="G127" s="253">
        <f t="shared" si="9"/>
        <v>3.3650793650793653E-2</v>
      </c>
      <c r="H127" s="253">
        <f t="shared" si="9"/>
        <v>-3.3783783783783786E-2</v>
      </c>
      <c r="I127" s="253">
        <f t="shared" si="9"/>
        <v>0.75079465988556893</v>
      </c>
      <c r="J127" s="253">
        <f t="shared" si="9"/>
        <v>-0.31481481481481483</v>
      </c>
      <c r="K127" s="253">
        <f t="shared" si="9"/>
        <v>-0.57657657657657657</v>
      </c>
      <c r="L127" s="254">
        <f t="shared" si="9"/>
        <v>0.11514392991239049</v>
      </c>
      <c r="M127" s="72"/>
      <c r="N127" s="72"/>
      <c r="O127" s="72"/>
      <c r="P127" s="35"/>
    </row>
    <row r="128" spans="3:16" x14ac:dyDescent="0.25">
      <c r="C128" s="505" t="s">
        <v>91</v>
      </c>
      <c r="D128" s="555">
        <f t="shared" si="9"/>
        <v>0.24770642201834864</v>
      </c>
      <c r="E128" s="556">
        <f t="shared" si="9"/>
        <v>-0.10504201680672269</v>
      </c>
      <c r="F128" s="556">
        <f t="shared" si="9"/>
        <v>0.60093896713615025</v>
      </c>
      <c r="G128" s="556">
        <f t="shared" si="9"/>
        <v>0.11363636363636363</v>
      </c>
      <c r="H128" s="556">
        <f t="shared" si="9"/>
        <v>0.16984858459512836</v>
      </c>
      <c r="I128" s="556">
        <f t="shared" si="9"/>
        <v>0.47945976364659537</v>
      </c>
      <c r="J128" s="556">
        <f t="shared" si="9"/>
        <v>0.81856219094712823</v>
      </c>
      <c r="K128" s="556">
        <f t="shared" si="9"/>
        <v>0.45513490901485043</v>
      </c>
      <c r="L128" s="557">
        <f t="shared" si="9"/>
        <v>0.1456087393991663</v>
      </c>
      <c r="M128" s="72"/>
      <c r="N128" s="72"/>
      <c r="O128" s="72"/>
      <c r="P128" s="35"/>
    </row>
    <row r="129" spans="3:16" x14ac:dyDescent="0.25">
      <c r="C129" s="42" t="s">
        <v>92</v>
      </c>
      <c r="D129" s="252">
        <f t="shared" si="9"/>
        <v>0.54038461538461535</v>
      </c>
      <c r="E129" s="253">
        <f t="shared" si="9"/>
        <v>-4.8689138576779027E-2</v>
      </c>
      <c r="F129" s="253">
        <f t="shared" si="9"/>
        <v>0.78608923884514437</v>
      </c>
      <c r="G129" s="253">
        <f t="shared" si="9"/>
        <v>5.657604702424688E-2</v>
      </c>
      <c r="H129" s="253">
        <f t="shared" si="9"/>
        <v>0.1070931849791377</v>
      </c>
      <c r="I129" s="253">
        <f t="shared" si="9"/>
        <v>0.48618090452261309</v>
      </c>
      <c r="J129" s="253">
        <f t="shared" si="9"/>
        <v>0.88841927303465762</v>
      </c>
      <c r="K129" s="253">
        <f t="shared" si="9"/>
        <v>0.42390331244404655</v>
      </c>
      <c r="L129" s="254">
        <f t="shared" si="9"/>
        <v>0.13690663313423451</v>
      </c>
      <c r="M129" s="72"/>
      <c r="N129" s="72"/>
      <c r="O129" s="72"/>
      <c r="P129" s="35"/>
    </row>
    <row r="130" spans="3:16" x14ac:dyDescent="0.25">
      <c r="C130" s="505" t="s">
        <v>93</v>
      </c>
      <c r="D130" s="555">
        <f t="shared" si="9"/>
        <v>0.66666666666666663</v>
      </c>
      <c r="E130" s="556">
        <f t="shared" si="9"/>
        <v>1.2500000000000001E-2</v>
      </c>
      <c r="F130" s="556">
        <f t="shared" si="9"/>
        <v>0.46296296296296297</v>
      </c>
      <c r="G130" s="556">
        <f t="shared" si="9"/>
        <v>0.12658227848101267</v>
      </c>
      <c r="H130" s="556">
        <f t="shared" si="9"/>
        <v>-0.29588014981273408</v>
      </c>
      <c r="I130" s="556">
        <f t="shared" si="9"/>
        <v>0.95744680851063835</v>
      </c>
      <c r="J130" s="556">
        <f t="shared" si="9"/>
        <v>0.36956521739130432</v>
      </c>
      <c r="K130" s="556">
        <f t="shared" si="9"/>
        <v>0.19642857142857142</v>
      </c>
      <c r="L130" s="557">
        <f t="shared" si="9"/>
        <v>1.824212271973466E-2</v>
      </c>
      <c r="M130" s="72"/>
      <c r="N130" s="72"/>
      <c r="O130" s="72"/>
      <c r="P130" s="35"/>
    </row>
    <row r="131" spans="3:16" x14ac:dyDescent="0.25">
      <c r="C131" s="42" t="s">
        <v>123</v>
      </c>
      <c r="D131" s="252">
        <f t="shared" si="9"/>
        <v>0</v>
      </c>
      <c r="E131" s="253">
        <f t="shared" si="9"/>
        <v>0.17647058823529413</v>
      </c>
      <c r="F131" s="253">
        <f t="shared" si="9"/>
        <v>3</v>
      </c>
      <c r="G131" s="253">
        <f t="shared" si="9"/>
        <v>-0.16250000000000001</v>
      </c>
      <c r="H131" s="253">
        <f t="shared" si="9"/>
        <v>1.3283582089552239</v>
      </c>
      <c r="I131" s="253">
        <f t="shared" si="9"/>
        <v>-0.46153846153846156</v>
      </c>
      <c r="J131" s="253">
        <f t="shared" si="9"/>
        <v>1.0357142857142858</v>
      </c>
      <c r="K131" s="253">
        <f t="shared" si="9"/>
        <v>0.32163742690058478</v>
      </c>
      <c r="L131" s="254">
        <f t="shared" si="9"/>
        <v>-0.94690265486725667</v>
      </c>
      <c r="M131" s="72"/>
      <c r="N131" s="72"/>
      <c r="O131" s="72"/>
      <c r="P131" s="35"/>
    </row>
    <row r="132" spans="3:16" x14ac:dyDescent="0.25">
      <c r="C132" s="505" t="s">
        <v>89</v>
      </c>
      <c r="D132" s="555">
        <f t="shared" si="9"/>
        <v>0.51415094339622647</v>
      </c>
      <c r="E132" s="556">
        <f t="shared" si="9"/>
        <v>-3.5825545171339561E-2</v>
      </c>
      <c r="F132" s="556">
        <f t="shared" si="9"/>
        <v>0.11631663974151858</v>
      </c>
      <c r="G132" s="556">
        <f t="shared" si="9"/>
        <v>7.0911722141823438E-2</v>
      </c>
      <c r="H132" s="556">
        <f t="shared" si="9"/>
        <v>0.10405405405405406</v>
      </c>
      <c r="I132" s="556">
        <f t="shared" si="9"/>
        <v>2.0159118727050185</v>
      </c>
      <c r="J132" s="556">
        <f t="shared" si="9"/>
        <v>-0.23701298701298701</v>
      </c>
      <c r="K132" s="556">
        <f t="shared" si="9"/>
        <v>0.37446808510638296</v>
      </c>
      <c r="L132" s="557">
        <f t="shared" si="9"/>
        <v>7.9334365325077399E-2</v>
      </c>
      <c r="M132" s="72"/>
      <c r="N132" s="72"/>
      <c r="O132" s="72"/>
      <c r="P132" s="35"/>
    </row>
    <row r="133" spans="3:16" ht="21.75" customHeight="1" thickBot="1" x14ac:dyDescent="0.3">
      <c r="C133" s="509" t="s">
        <v>10</v>
      </c>
      <c r="D133" s="525">
        <f t="shared" ref="D133:L133" si="10">(E26-D26)/D26</f>
        <v>0.56672760511883002</v>
      </c>
      <c r="E133" s="526">
        <f t="shared" si="10"/>
        <v>-3.2438739789964997E-2</v>
      </c>
      <c r="F133" s="526">
        <f t="shared" si="10"/>
        <v>0.46502653159671975</v>
      </c>
      <c r="G133" s="526">
        <f t="shared" si="10"/>
        <v>6.1244649324991768E-2</v>
      </c>
      <c r="H133" s="526">
        <f t="shared" si="10"/>
        <v>3.4439962767607822E-2</v>
      </c>
      <c r="I133" s="526">
        <f t="shared" si="10"/>
        <v>0.72600479904019199</v>
      </c>
      <c r="J133" s="526">
        <f t="shared" si="10"/>
        <v>0.26388044139369188</v>
      </c>
      <c r="K133" s="526">
        <f t="shared" si="10"/>
        <v>0.25800907465970024</v>
      </c>
      <c r="L133" s="527">
        <f t="shared" si="10"/>
        <v>0.11355811792994153</v>
      </c>
      <c r="M133" s="60"/>
      <c r="N133" s="60"/>
      <c r="O133" s="60"/>
      <c r="P133" s="35"/>
    </row>
    <row r="134" spans="3:16" x14ac:dyDescent="0.25">
      <c r="C134" s="13" t="s">
        <v>96</v>
      </c>
      <c r="D134" s="14"/>
      <c r="E134" s="14"/>
      <c r="F134" s="14"/>
      <c r="G134" s="14"/>
      <c r="H134" s="14"/>
    </row>
    <row r="136" spans="3:16" ht="32.25" customHeight="1" x14ac:dyDescent="0.3">
      <c r="C136" s="959" t="s">
        <v>199</v>
      </c>
      <c r="D136" s="959"/>
      <c r="E136" s="959"/>
      <c r="F136" s="959"/>
      <c r="G136" s="959"/>
      <c r="H136" s="959"/>
      <c r="I136" s="959"/>
      <c r="J136" s="959"/>
      <c r="K136" s="959"/>
      <c r="L136" s="959"/>
      <c r="M136" s="959"/>
      <c r="N136" s="47"/>
      <c r="O136" s="47"/>
    </row>
    <row r="137" spans="3:16" ht="6" customHeight="1" thickBot="1" x14ac:dyDescent="0.3"/>
    <row r="138" spans="3:16" ht="15.75" x14ac:dyDescent="0.25">
      <c r="C138" s="964" t="s">
        <v>46</v>
      </c>
      <c r="D138" s="493" t="s">
        <v>47</v>
      </c>
      <c r="E138" s="494" t="s">
        <v>47</v>
      </c>
      <c r="F138" s="494" t="s">
        <v>47</v>
      </c>
      <c r="G138" s="494" t="s">
        <v>47</v>
      </c>
      <c r="H138" s="494" t="s">
        <v>47</v>
      </c>
      <c r="I138" s="494" t="s">
        <v>47</v>
      </c>
      <c r="J138" s="494" t="s">
        <v>47</v>
      </c>
      <c r="K138" s="495" t="s">
        <v>47</v>
      </c>
      <c r="L138" s="496" t="s">
        <v>47</v>
      </c>
      <c r="M138" s="497" t="s">
        <v>47</v>
      </c>
      <c r="N138" s="5"/>
      <c r="O138" s="5"/>
      <c r="P138" s="5"/>
    </row>
    <row r="139" spans="3:16" ht="16.5" thickBot="1" x14ac:dyDescent="0.3">
      <c r="C139" s="965"/>
      <c r="D139" s="498">
        <v>2001</v>
      </c>
      <c r="E139" s="499">
        <v>2002</v>
      </c>
      <c r="F139" s="499">
        <v>2003</v>
      </c>
      <c r="G139" s="499">
        <v>2004</v>
      </c>
      <c r="H139" s="499">
        <v>2005</v>
      </c>
      <c r="I139" s="499">
        <v>2006</v>
      </c>
      <c r="J139" s="499">
        <v>2007</v>
      </c>
      <c r="K139" s="500">
        <v>2008</v>
      </c>
      <c r="L139" s="501">
        <v>2009</v>
      </c>
      <c r="M139" s="502">
        <v>2010</v>
      </c>
      <c r="N139" s="5"/>
      <c r="O139" s="5"/>
      <c r="P139" s="5"/>
    </row>
    <row r="140" spans="3:16" ht="15" customHeight="1" x14ac:dyDescent="0.25">
      <c r="C140" s="43" t="s">
        <v>120</v>
      </c>
      <c r="D140" s="255">
        <f>D18/$D$26</f>
        <v>1.9378427787934187E-2</v>
      </c>
      <c r="E140" s="256">
        <f>E18/$E$26</f>
        <v>3.127187864644107E-2</v>
      </c>
      <c r="F140" s="256">
        <f>F18/$F$26</f>
        <v>3.0631934394597202E-2</v>
      </c>
      <c r="G140" s="256">
        <f>G18/$G$26</f>
        <v>2.7164965426407638E-2</v>
      </c>
      <c r="H140" s="256">
        <f>H18/$H$26</f>
        <v>2.9320508842693143E-2</v>
      </c>
      <c r="I140" s="256">
        <f>I18/$I$26</f>
        <v>1.784643071385723E-2</v>
      </c>
      <c r="J140" s="256">
        <f>J18/$J$26</f>
        <v>1.6595707707011905E-2</v>
      </c>
      <c r="K140" s="256">
        <f t="shared" ref="K140:K147" si="11">K18/$K$26</f>
        <v>2.1242953389247903E-2</v>
      </c>
      <c r="L140" s="256">
        <f>L18/$L$26</f>
        <v>3.0110935023771792E-2</v>
      </c>
      <c r="M140" s="257">
        <f>M18/$M$26</f>
        <v>2.8806988271089955E-2</v>
      </c>
      <c r="N140" s="72"/>
      <c r="O140" s="72"/>
      <c r="P140" s="72"/>
    </row>
    <row r="141" spans="3:16" x14ac:dyDescent="0.25">
      <c r="C141" s="505" t="s">
        <v>121</v>
      </c>
      <c r="D141" s="555">
        <f t="shared" ref="D141:D147" si="12">D19/$D$26</f>
        <v>8.6288848263254114E-2</v>
      </c>
      <c r="E141" s="556">
        <f t="shared" ref="E141:E147" si="13">E19/$E$26</f>
        <v>0.13465577596266046</v>
      </c>
      <c r="F141" s="556">
        <f t="shared" ref="F141:F147" si="14">F19/$F$26</f>
        <v>0.13289917993246503</v>
      </c>
      <c r="G141" s="556">
        <f t="shared" ref="G141:G147" si="15">G19/$G$26</f>
        <v>9.8946328613763582E-2</v>
      </c>
      <c r="H141" s="556">
        <f t="shared" ref="H141:H147" si="16">H19/$H$26</f>
        <v>9.2770710518150792E-2</v>
      </c>
      <c r="I141" s="556">
        <f t="shared" ref="I141:I147" si="17">I19/$I$26</f>
        <v>6.6886622675464913E-2</v>
      </c>
      <c r="J141" s="556">
        <f t="shared" ref="J141:J147" si="18">J19/$J$26</f>
        <v>5.6738204883134941E-2</v>
      </c>
      <c r="K141" s="556">
        <f t="shared" si="11"/>
        <v>3.7536092396535131E-2</v>
      </c>
      <c r="L141" s="556">
        <f t="shared" ref="L141:L147" si="19">L19/$L$26</f>
        <v>1.1858571506639708E-2</v>
      </c>
      <c r="M141" s="557">
        <f t="shared" ref="M141:M147" si="20">M19/$M$26</f>
        <v>1.3790057417676792E-2</v>
      </c>
      <c r="N141" s="72"/>
      <c r="O141" s="72"/>
      <c r="P141" s="72"/>
    </row>
    <row r="142" spans="3:16" x14ac:dyDescent="0.25">
      <c r="C142" s="42" t="s">
        <v>122</v>
      </c>
      <c r="D142" s="252">
        <f t="shared" si="12"/>
        <v>0.22888482632541132</v>
      </c>
      <c r="E142" s="253">
        <f t="shared" si="13"/>
        <v>0.23383897316219371</v>
      </c>
      <c r="F142" s="253">
        <f t="shared" si="14"/>
        <v>0.25397973950795949</v>
      </c>
      <c r="G142" s="253">
        <f t="shared" si="15"/>
        <v>0.25930194270661838</v>
      </c>
      <c r="H142" s="253">
        <f t="shared" si="16"/>
        <v>0.25255972696245732</v>
      </c>
      <c r="I142" s="253">
        <f t="shared" si="17"/>
        <v>0.23590281943611277</v>
      </c>
      <c r="J142" s="253">
        <f t="shared" si="18"/>
        <v>0.23929098966026588</v>
      </c>
      <c r="K142" s="253">
        <f t="shared" si="11"/>
        <v>0.12972638526055272</v>
      </c>
      <c r="L142" s="253">
        <f t="shared" si="19"/>
        <v>4.3663588174217172E-2</v>
      </c>
      <c r="M142" s="254">
        <f t="shared" si="20"/>
        <v>4.3725769249644206E-2</v>
      </c>
      <c r="N142" s="72"/>
      <c r="O142" s="72"/>
      <c r="P142" s="72"/>
    </row>
    <row r="143" spans="3:16" x14ac:dyDescent="0.25">
      <c r="C143" s="505" t="s">
        <v>91</v>
      </c>
      <c r="D143" s="555">
        <f t="shared" si="12"/>
        <v>0.27897623400365629</v>
      </c>
      <c r="E143" s="556">
        <f t="shared" si="13"/>
        <v>0.22217036172695448</v>
      </c>
      <c r="F143" s="556">
        <f t="shared" si="14"/>
        <v>0.20549927641099855</v>
      </c>
      <c r="G143" s="556">
        <f t="shared" si="15"/>
        <v>0.22456371419163648</v>
      </c>
      <c r="H143" s="556">
        <f t="shared" si="16"/>
        <v>0.23565001551349674</v>
      </c>
      <c r="I143" s="556">
        <f t="shared" si="17"/>
        <v>0.26649670065986802</v>
      </c>
      <c r="J143" s="556">
        <f t="shared" si="18"/>
        <v>0.22842992440698584</v>
      </c>
      <c r="K143" s="556">
        <f t="shared" si="11"/>
        <v>0.32868142444658327</v>
      </c>
      <c r="L143" s="556">
        <f t="shared" si="19"/>
        <v>0.38018470954696976</v>
      </c>
      <c r="M143" s="557">
        <f t="shared" si="20"/>
        <v>0.39112725131275455</v>
      </c>
      <c r="N143" s="72"/>
      <c r="O143" s="72"/>
      <c r="P143" s="72"/>
    </row>
    <row r="144" spans="3:16" x14ac:dyDescent="0.25">
      <c r="C144" s="42" t="s">
        <v>92</v>
      </c>
      <c r="D144" s="252">
        <f t="shared" si="12"/>
        <v>0.19012797074954296</v>
      </c>
      <c r="E144" s="253">
        <f t="shared" si="13"/>
        <v>0.18693115519253209</v>
      </c>
      <c r="F144" s="253">
        <f t="shared" si="14"/>
        <v>0.18379160636758321</v>
      </c>
      <c r="G144" s="253">
        <f t="shared" si="15"/>
        <v>0.22406980572933816</v>
      </c>
      <c r="H144" s="253">
        <f t="shared" si="16"/>
        <v>0.22308408315234254</v>
      </c>
      <c r="I144" s="253">
        <f t="shared" si="17"/>
        <v>0.23875224955008997</v>
      </c>
      <c r="J144" s="253">
        <f t="shared" si="18"/>
        <v>0.20557824311408462</v>
      </c>
      <c r="K144" s="253">
        <f t="shared" si="11"/>
        <v>0.30716348136944865</v>
      </c>
      <c r="L144" s="253">
        <f t="shared" si="19"/>
        <v>0.34766927154489319</v>
      </c>
      <c r="M144" s="254">
        <f t="shared" si="20"/>
        <v>0.35495902242724642</v>
      </c>
      <c r="N144" s="72"/>
      <c r="O144" s="72"/>
      <c r="P144" s="72"/>
    </row>
    <row r="145" spans="3:16" x14ac:dyDescent="0.25">
      <c r="C145" s="505" t="s">
        <v>93</v>
      </c>
      <c r="D145" s="555">
        <f t="shared" si="12"/>
        <v>3.5100548446069468E-2</v>
      </c>
      <c r="E145" s="556">
        <f t="shared" si="13"/>
        <v>3.7339556592765458E-2</v>
      </c>
      <c r="F145" s="556">
        <f t="shared" si="14"/>
        <v>3.9073806078147609E-2</v>
      </c>
      <c r="G145" s="556">
        <f t="shared" si="15"/>
        <v>3.9018768521567333E-2</v>
      </c>
      <c r="H145" s="556">
        <f t="shared" si="16"/>
        <v>4.1421036301582378E-2</v>
      </c>
      <c r="I145" s="556">
        <f t="shared" si="17"/>
        <v>2.8194361127774445E-2</v>
      </c>
      <c r="J145" s="556">
        <f t="shared" si="18"/>
        <v>3.1974976105656444E-2</v>
      </c>
      <c r="K145" s="556">
        <f t="shared" si="11"/>
        <v>3.4648700673724733E-2</v>
      </c>
      <c r="L145" s="556">
        <f t="shared" si="19"/>
        <v>3.2952620361768402E-2</v>
      </c>
      <c r="M145" s="557">
        <f t="shared" si="20"/>
        <v>3.0132011581685235E-2</v>
      </c>
      <c r="N145" s="72"/>
      <c r="O145" s="72"/>
      <c r="P145" s="72"/>
    </row>
    <row r="146" spans="3:16" x14ac:dyDescent="0.25">
      <c r="C146" s="42" t="s">
        <v>123</v>
      </c>
      <c r="D146" s="252">
        <f t="shared" si="12"/>
        <v>6.2157221206581353E-3</v>
      </c>
      <c r="E146" s="253">
        <f t="shared" si="13"/>
        <v>3.9673278879813305E-3</v>
      </c>
      <c r="F146" s="253">
        <f t="shared" si="14"/>
        <v>4.8239266763145201E-3</v>
      </c>
      <c r="G146" s="253">
        <f t="shared" si="15"/>
        <v>1.3170892327955219E-2</v>
      </c>
      <c r="H146" s="253">
        <f t="shared" si="16"/>
        <v>1.0394042817251009E-2</v>
      </c>
      <c r="I146" s="253">
        <f t="shared" si="17"/>
        <v>2.3395320935812838E-2</v>
      </c>
      <c r="J146" s="253">
        <f t="shared" si="18"/>
        <v>7.2986358502041878E-3</v>
      </c>
      <c r="K146" s="253">
        <f t="shared" si="11"/>
        <v>1.1755809157156606E-2</v>
      </c>
      <c r="L146" s="253">
        <f t="shared" si="19"/>
        <v>1.2350401661292967E-2</v>
      </c>
      <c r="M146" s="254">
        <f t="shared" si="20"/>
        <v>5.8889924915345735E-4</v>
      </c>
      <c r="N146" s="72"/>
      <c r="O146" s="72"/>
      <c r="P146" s="72"/>
    </row>
    <row r="147" spans="3:16" x14ac:dyDescent="0.25">
      <c r="C147" s="505" t="s">
        <v>53</v>
      </c>
      <c r="D147" s="555">
        <f t="shared" si="12"/>
        <v>0.15502742230347349</v>
      </c>
      <c r="E147" s="556">
        <f t="shared" si="13"/>
        <v>0.1498249708284714</v>
      </c>
      <c r="F147" s="556">
        <f t="shared" si="14"/>
        <v>0.14930053063193441</v>
      </c>
      <c r="G147" s="556">
        <f t="shared" si="15"/>
        <v>0.1137635824827132</v>
      </c>
      <c r="H147" s="556">
        <f t="shared" si="16"/>
        <v>0.11479987589202606</v>
      </c>
      <c r="I147" s="556">
        <f t="shared" si="17"/>
        <v>0.1225254949010198</v>
      </c>
      <c r="J147" s="556">
        <f t="shared" si="18"/>
        <v>0.21409331827265618</v>
      </c>
      <c r="K147" s="556">
        <f t="shared" si="11"/>
        <v>0.12924515330675099</v>
      </c>
      <c r="L147" s="556">
        <f t="shared" si="19"/>
        <v>0.14120990218044702</v>
      </c>
      <c r="M147" s="557">
        <f t="shared" si="20"/>
        <v>0.13687000049074938</v>
      </c>
      <c r="N147" s="72"/>
      <c r="O147" s="72"/>
      <c r="P147" s="72"/>
    </row>
    <row r="148" spans="3:16" ht="21.75" customHeight="1" thickBot="1" x14ac:dyDescent="0.3">
      <c r="C148" s="509" t="s">
        <v>10</v>
      </c>
      <c r="D148" s="522">
        <f t="shared" ref="D148:M148" si="21">SUM(D140:D147)</f>
        <v>1</v>
      </c>
      <c r="E148" s="523">
        <f t="shared" si="21"/>
        <v>1</v>
      </c>
      <c r="F148" s="523">
        <f t="shared" si="21"/>
        <v>0.99999999999999989</v>
      </c>
      <c r="G148" s="523">
        <f t="shared" si="21"/>
        <v>1</v>
      </c>
      <c r="H148" s="523">
        <f t="shared" si="21"/>
        <v>1</v>
      </c>
      <c r="I148" s="523">
        <f t="shared" si="21"/>
        <v>1</v>
      </c>
      <c r="J148" s="523">
        <f t="shared" si="21"/>
        <v>1</v>
      </c>
      <c r="K148" s="523">
        <f t="shared" si="21"/>
        <v>1</v>
      </c>
      <c r="L148" s="523">
        <f t="shared" si="21"/>
        <v>1</v>
      </c>
      <c r="M148" s="524">
        <f t="shared" si="21"/>
        <v>1</v>
      </c>
      <c r="N148" s="37"/>
      <c r="O148" s="37"/>
      <c r="P148" s="37"/>
    </row>
    <row r="149" spans="3:16" x14ac:dyDescent="0.25">
      <c r="C149" s="13" t="s">
        <v>96</v>
      </c>
      <c r="D149" s="14"/>
      <c r="E149" s="14"/>
      <c r="F149" s="14"/>
      <c r="G149" s="14"/>
      <c r="H149" s="14"/>
    </row>
    <row r="151" spans="3:16" ht="20.25" customHeight="1" x14ac:dyDescent="0.3">
      <c r="C151" s="958" t="s">
        <v>197</v>
      </c>
      <c r="D151" s="958"/>
      <c r="E151" s="958"/>
      <c r="F151" s="958"/>
      <c r="G151" s="958"/>
      <c r="H151" s="958"/>
      <c r="I151" s="958"/>
      <c r="J151" s="958"/>
      <c r="K151" s="958"/>
      <c r="L151" s="958"/>
      <c r="M151" s="958"/>
      <c r="N151" s="47"/>
      <c r="O151" s="47"/>
    </row>
    <row r="164" spans="3:15" ht="21.75" customHeight="1" x14ac:dyDescent="0.3">
      <c r="C164" s="958" t="s">
        <v>197</v>
      </c>
      <c r="D164" s="958"/>
      <c r="E164" s="958"/>
      <c r="F164" s="958"/>
      <c r="G164" s="958"/>
      <c r="H164" s="958"/>
      <c r="I164" s="958"/>
      <c r="J164" s="958"/>
      <c r="K164" s="958"/>
      <c r="L164" s="958"/>
      <c r="M164" s="958"/>
      <c r="N164" s="47"/>
      <c r="O164" s="47"/>
    </row>
    <row r="165" spans="3:15" ht="7.5" customHeight="1" x14ac:dyDescent="0.25"/>
    <row r="178" spans="3:15" ht="20.25" customHeight="1" x14ac:dyDescent="0.3">
      <c r="C178" s="958" t="s">
        <v>197</v>
      </c>
      <c r="D178" s="958"/>
      <c r="E178" s="958"/>
      <c r="F178" s="958"/>
      <c r="G178" s="958"/>
      <c r="H178" s="958"/>
      <c r="I178" s="958"/>
      <c r="J178" s="958"/>
      <c r="K178" s="958"/>
      <c r="L178" s="958"/>
      <c r="M178" s="958"/>
      <c r="N178" s="47"/>
      <c r="O178" s="47"/>
    </row>
    <row r="179" spans="3:15" ht="3.75" customHeight="1" x14ac:dyDescent="0.25"/>
    <row r="192" spans="3:15" ht="21.75" customHeight="1" x14ac:dyDescent="0.3">
      <c r="C192" s="958" t="s">
        <v>197</v>
      </c>
      <c r="D192" s="958"/>
      <c r="E192" s="958"/>
      <c r="F192" s="958"/>
      <c r="G192" s="958"/>
      <c r="H192" s="958"/>
      <c r="I192" s="958"/>
      <c r="J192" s="958"/>
      <c r="K192" s="958"/>
      <c r="L192" s="958"/>
      <c r="M192" s="958"/>
      <c r="N192" s="47"/>
      <c r="O192" s="47"/>
    </row>
    <row r="193" spans="3:15" ht="3" customHeight="1" x14ac:dyDescent="0.25"/>
    <row r="206" spans="3:15" ht="20.25" customHeight="1" x14ac:dyDescent="0.3">
      <c r="C206" s="958" t="s">
        <v>197</v>
      </c>
      <c r="D206" s="958"/>
      <c r="E206" s="958"/>
      <c r="F206" s="958"/>
      <c r="G206" s="958"/>
      <c r="H206" s="958"/>
      <c r="I206" s="958"/>
      <c r="J206" s="958"/>
      <c r="K206" s="958"/>
      <c r="L206" s="958"/>
      <c r="M206" s="958"/>
      <c r="N206" s="47"/>
      <c r="O206" s="47"/>
    </row>
    <row r="207" spans="3:15" ht="3" customHeight="1" x14ac:dyDescent="0.25"/>
    <row r="218" spans="3:15" ht="14.25" customHeight="1" x14ac:dyDescent="0.25"/>
    <row r="220" spans="3:15" ht="18" customHeight="1" x14ac:dyDescent="0.3">
      <c r="C220" s="958" t="s">
        <v>197</v>
      </c>
      <c r="D220" s="958"/>
      <c r="E220" s="958"/>
      <c r="F220" s="958"/>
      <c r="G220" s="958"/>
      <c r="H220" s="958"/>
      <c r="I220" s="958"/>
      <c r="J220" s="958"/>
      <c r="K220" s="958"/>
      <c r="L220" s="958"/>
      <c r="M220" s="958"/>
      <c r="N220" s="47"/>
      <c r="O220" s="47"/>
    </row>
    <row r="221" spans="3:15" ht="4.5" customHeight="1" x14ac:dyDescent="0.25"/>
    <row r="234" spans="3:13" ht="21.75" customHeight="1" x14ac:dyDescent="0.25">
      <c r="C234" s="958" t="s">
        <v>197</v>
      </c>
      <c r="D234" s="958"/>
      <c r="E234" s="958"/>
      <c r="F234" s="958"/>
      <c r="G234" s="958"/>
      <c r="H234" s="958"/>
      <c r="I234" s="958"/>
      <c r="J234" s="958"/>
      <c r="K234" s="958"/>
      <c r="L234" s="958"/>
      <c r="M234" s="958"/>
    </row>
    <row r="236" spans="3:13" x14ac:dyDescent="0.25">
      <c r="C236" s="14"/>
      <c r="D236" s="14"/>
      <c r="E236" s="14"/>
      <c r="F236" s="14"/>
      <c r="G236" s="14"/>
      <c r="H236" s="14"/>
    </row>
    <row r="237" spans="3:13" ht="150" customHeight="1" x14ac:dyDescent="0.25">
      <c r="C237" s="14"/>
      <c r="D237" s="14"/>
      <c r="E237" s="14"/>
      <c r="F237" s="14"/>
      <c r="G237" s="14"/>
      <c r="H237" s="14"/>
    </row>
    <row r="238" spans="3:13" ht="44.25" customHeight="1" x14ac:dyDescent="0.25">
      <c r="C238" s="14"/>
      <c r="D238" s="14"/>
      <c r="E238" s="14"/>
      <c r="F238" s="14"/>
      <c r="G238" s="14"/>
      <c r="H238" s="14"/>
    </row>
    <row r="239" spans="3:13" ht="21" customHeight="1" x14ac:dyDescent="0.25">
      <c r="C239" s="958" t="s">
        <v>200</v>
      </c>
      <c r="D239" s="958"/>
      <c r="E239" s="958"/>
      <c r="F239" s="958"/>
      <c r="G239" s="958"/>
      <c r="H239" s="958"/>
      <c r="I239" s="958"/>
      <c r="J239" s="958"/>
      <c r="K239" s="958"/>
      <c r="L239" s="958"/>
      <c r="M239" s="958"/>
    </row>
    <row r="240" spans="3:13" ht="4.5" customHeight="1" thickBot="1" x14ac:dyDescent="0.3">
      <c r="C240" s="14"/>
      <c r="D240" s="14"/>
      <c r="E240" s="14"/>
      <c r="F240" s="14"/>
      <c r="G240" s="14"/>
      <c r="H240" s="14"/>
    </row>
    <row r="241" spans="3:15" x14ac:dyDescent="0.25">
      <c r="C241" s="964" t="s">
        <v>46</v>
      </c>
      <c r="D241" s="493" t="s">
        <v>47</v>
      </c>
      <c r="E241" s="494" t="s">
        <v>47</v>
      </c>
      <c r="F241" s="494" t="s">
        <v>47</v>
      </c>
      <c r="G241" s="494" t="s">
        <v>47</v>
      </c>
      <c r="H241" s="494" t="s">
        <v>47</v>
      </c>
      <c r="I241" s="494" t="s">
        <v>47</v>
      </c>
      <c r="J241" s="494" t="s">
        <v>47</v>
      </c>
      <c r="K241" s="495" t="s">
        <v>47</v>
      </c>
      <c r="L241" s="496" t="s">
        <v>47</v>
      </c>
      <c r="M241" s="497" t="s">
        <v>47</v>
      </c>
    </row>
    <row r="242" spans="3:15" ht="15.75" thickBot="1" x14ac:dyDescent="0.3">
      <c r="C242" s="965"/>
      <c r="D242" s="498">
        <v>2001</v>
      </c>
      <c r="E242" s="499">
        <v>2002</v>
      </c>
      <c r="F242" s="499">
        <v>2003</v>
      </c>
      <c r="G242" s="499">
        <v>2004</v>
      </c>
      <c r="H242" s="499">
        <v>2005</v>
      </c>
      <c r="I242" s="499">
        <v>2006</v>
      </c>
      <c r="J242" s="499">
        <v>2007</v>
      </c>
      <c r="K242" s="500">
        <v>2008</v>
      </c>
      <c r="L242" s="501">
        <v>2009</v>
      </c>
      <c r="M242" s="502">
        <v>2010</v>
      </c>
    </row>
    <row r="243" spans="3:15" x14ac:dyDescent="0.25">
      <c r="C243" s="43" t="s">
        <v>124</v>
      </c>
      <c r="D243" s="192">
        <v>1861</v>
      </c>
      <c r="E243" s="193">
        <v>2877</v>
      </c>
      <c r="F243" s="193">
        <v>2750</v>
      </c>
      <c r="G243" s="193">
        <v>3987</v>
      </c>
      <c r="H243" s="193">
        <v>4264</v>
      </c>
      <c r="I243" s="193">
        <v>4350</v>
      </c>
      <c r="J243" s="193">
        <v>7885</v>
      </c>
      <c r="K243" s="193">
        <v>9940</v>
      </c>
      <c r="L243" s="193">
        <v>3275</v>
      </c>
      <c r="M243" s="194">
        <v>3525</v>
      </c>
    </row>
    <row r="244" spans="3:15" x14ac:dyDescent="0.25">
      <c r="C244" s="505" t="s">
        <v>125</v>
      </c>
      <c r="D244" s="539">
        <v>522</v>
      </c>
      <c r="E244" s="540">
        <v>872</v>
      </c>
      <c r="F244" s="472">
        <v>1164</v>
      </c>
      <c r="G244" s="472">
        <v>1538</v>
      </c>
      <c r="H244" s="472">
        <v>1546</v>
      </c>
      <c r="I244" s="472">
        <v>1682</v>
      </c>
      <c r="J244" s="472">
        <v>2499</v>
      </c>
      <c r="K244" s="472">
        <v>3177</v>
      </c>
      <c r="L244" s="472">
        <v>3933</v>
      </c>
      <c r="M244" s="473">
        <v>4341</v>
      </c>
    </row>
    <row r="245" spans="3:15" x14ac:dyDescent="0.25">
      <c r="C245" s="42" t="s">
        <v>126</v>
      </c>
      <c r="D245" s="200">
        <v>257</v>
      </c>
      <c r="E245" s="201">
        <v>371</v>
      </c>
      <c r="F245" s="201">
        <v>170</v>
      </c>
      <c r="G245" s="196">
        <v>424</v>
      </c>
      <c r="H245" s="196">
        <v>441</v>
      </c>
      <c r="I245" s="201">
        <v>458</v>
      </c>
      <c r="J245" s="201">
        <v>668</v>
      </c>
      <c r="K245" s="201">
        <v>754</v>
      </c>
      <c r="L245" s="201">
        <v>897</v>
      </c>
      <c r="M245" s="202">
        <v>1087</v>
      </c>
    </row>
    <row r="246" spans="3:15" x14ac:dyDescent="0.25">
      <c r="C246" s="505" t="s">
        <v>273</v>
      </c>
      <c r="D246" s="542">
        <v>0</v>
      </c>
      <c r="E246" s="543">
        <v>0</v>
      </c>
      <c r="F246" s="543">
        <v>0</v>
      </c>
      <c r="G246" s="540">
        <v>0</v>
      </c>
      <c r="H246" s="540">
        <v>0</v>
      </c>
      <c r="I246" s="543">
        <v>0</v>
      </c>
      <c r="J246" s="543">
        <v>0</v>
      </c>
      <c r="K246" s="543">
        <v>0</v>
      </c>
      <c r="L246" s="543">
        <v>8214</v>
      </c>
      <c r="M246" s="544">
        <v>9747</v>
      </c>
    </row>
    <row r="247" spans="3:15" x14ac:dyDescent="0.25">
      <c r="C247" s="42" t="s">
        <v>274</v>
      </c>
      <c r="D247" s="200">
        <v>0</v>
      </c>
      <c r="E247" s="201">
        <v>0</v>
      </c>
      <c r="F247" s="201">
        <v>0</v>
      </c>
      <c r="G247" s="196">
        <v>0</v>
      </c>
      <c r="H247" s="196">
        <v>0</v>
      </c>
      <c r="I247" s="201">
        <v>0</v>
      </c>
      <c r="J247" s="201">
        <v>0</v>
      </c>
      <c r="K247" s="201">
        <v>0</v>
      </c>
      <c r="L247" s="201">
        <v>1510</v>
      </c>
      <c r="M247" s="202">
        <v>1352</v>
      </c>
    </row>
    <row r="248" spans="3:15" x14ac:dyDescent="0.25">
      <c r="C248" s="505" t="s">
        <v>111</v>
      </c>
      <c r="D248" s="539">
        <v>0</v>
      </c>
      <c r="E248" s="540">
        <v>0</v>
      </c>
      <c r="F248" s="540">
        <v>0</v>
      </c>
      <c r="G248" s="540">
        <v>0</v>
      </c>
      <c r="H248" s="540">
        <v>0</v>
      </c>
      <c r="I248" s="540">
        <v>0</v>
      </c>
      <c r="J248" s="540">
        <v>0</v>
      </c>
      <c r="K248" s="540">
        <v>43</v>
      </c>
      <c r="L248" s="540">
        <v>37</v>
      </c>
      <c r="M248" s="541">
        <v>19</v>
      </c>
    </row>
    <row r="249" spans="3:15" x14ac:dyDescent="0.25">
      <c r="C249" s="42" t="s">
        <v>89</v>
      </c>
      <c r="D249" s="195">
        <v>95</v>
      </c>
      <c r="E249" s="196">
        <v>165</v>
      </c>
      <c r="F249" s="196">
        <v>62</v>
      </c>
      <c r="G249" s="196">
        <v>125</v>
      </c>
      <c r="H249" s="196">
        <v>195</v>
      </c>
      <c r="I249" s="196">
        <v>178</v>
      </c>
      <c r="J249" s="196">
        <v>457</v>
      </c>
      <c r="K249" s="196">
        <v>632</v>
      </c>
      <c r="L249" s="196">
        <v>433</v>
      </c>
      <c r="M249" s="197">
        <v>306</v>
      </c>
    </row>
    <row r="250" spans="3:15" ht="21.75" customHeight="1" thickBot="1" x14ac:dyDescent="0.3">
      <c r="C250" s="537" t="s">
        <v>10</v>
      </c>
      <c r="D250" s="510">
        <f t="shared" ref="D250:L250" si="22">SUM(D243:D249)</f>
        <v>2735</v>
      </c>
      <c r="E250" s="511">
        <f t="shared" si="22"/>
        <v>4285</v>
      </c>
      <c r="F250" s="538">
        <f t="shared" si="22"/>
        <v>4146</v>
      </c>
      <c r="G250" s="511">
        <f t="shared" si="22"/>
        <v>6074</v>
      </c>
      <c r="H250" s="511">
        <f t="shared" si="22"/>
        <v>6446</v>
      </c>
      <c r="I250" s="511">
        <f t="shared" si="22"/>
        <v>6668</v>
      </c>
      <c r="J250" s="511">
        <f t="shared" si="22"/>
        <v>11509</v>
      </c>
      <c r="K250" s="511">
        <f t="shared" si="22"/>
        <v>14546</v>
      </c>
      <c r="L250" s="511">
        <f t="shared" si="22"/>
        <v>18299</v>
      </c>
      <c r="M250" s="512">
        <v>20377</v>
      </c>
    </row>
    <row r="251" spans="3:15" x14ac:dyDescent="0.25">
      <c r="C251" s="14" t="s">
        <v>96</v>
      </c>
      <c r="D251" s="14"/>
      <c r="E251" s="14"/>
      <c r="F251" s="14"/>
      <c r="G251" s="14"/>
      <c r="H251" s="14"/>
    </row>
    <row r="252" spans="3:15" x14ac:dyDescent="0.25">
      <c r="C252" s="266" t="s">
        <v>275</v>
      </c>
      <c r="D252" s="14"/>
      <c r="E252" s="14"/>
      <c r="F252" s="14"/>
      <c r="G252" s="14"/>
      <c r="H252" s="14"/>
    </row>
    <row r="253" spans="3:15" ht="9" customHeight="1" x14ac:dyDescent="0.25">
      <c r="C253" s="14"/>
    </row>
    <row r="254" spans="3:15" ht="10.5" customHeight="1" x14ac:dyDescent="0.25"/>
    <row r="255" spans="3:15" ht="32.25" customHeight="1" x14ac:dyDescent="0.3">
      <c r="C255" s="959" t="s">
        <v>201</v>
      </c>
      <c r="D255" s="959"/>
      <c r="E255" s="959"/>
      <c r="F255" s="959"/>
      <c r="G255" s="959"/>
      <c r="H255" s="959"/>
      <c r="I255" s="959"/>
      <c r="J255" s="959"/>
      <c r="K255" s="959"/>
      <c r="L255" s="959"/>
      <c r="M255" s="959"/>
      <c r="N255" s="47"/>
      <c r="O255" s="47"/>
    </row>
    <row r="256" spans="3:15" ht="6.75" customHeight="1" thickBot="1" x14ac:dyDescent="0.3"/>
    <row r="257" spans="3:16" ht="39" customHeight="1" thickBot="1" x14ac:dyDescent="0.3">
      <c r="C257" s="504" t="s">
        <v>46</v>
      </c>
      <c r="D257" s="455" t="s">
        <v>63</v>
      </c>
      <c r="E257" s="456" t="s">
        <v>64</v>
      </c>
      <c r="F257" s="456" t="s">
        <v>65</v>
      </c>
      <c r="G257" s="456" t="s">
        <v>66</v>
      </c>
      <c r="H257" s="456" t="s">
        <v>67</v>
      </c>
      <c r="I257" s="456" t="s">
        <v>68</v>
      </c>
      <c r="J257" s="456" t="s">
        <v>69</v>
      </c>
      <c r="K257" s="456" t="s">
        <v>270</v>
      </c>
      <c r="L257" s="457" t="s">
        <v>388</v>
      </c>
      <c r="M257" s="19"/>
      <c r="N257" s="19"/>
      <c r="O257" s="19"/>
      <c r="P257" s="35"/>
    </row>
    <row r="258" spans="3:16" ht="15.75" customHeight="1" x14ac:dyDescent="0.25">
      <c r="C258" s="43" t="s">
        <v>124</v>
      </c>
      <c r="D258" s="61">
        <f>(E28-D28)/D28</f>
        <v>0.54594304137560457</v>
      </c>
      <c r="E258" s="62">
        <f t="shared" ref="E258:L258" si="23">(F28-E28)/E28</f>
        <v>-4.4143204727146335E-2</v>
      </c>
      <c r="F258" s="62">
        <f t="shared" si="23"/>
        <v>0.44981818181818184</v>
      </c>
      <c r="G258" s="62">
        <f t="shared" si="23"/>
        <v>6.9475796338098819E-2</v>
      </c>
      <c r="H258" s="62">
        <f t="shared" si="23"/>
        <v>2.0168855534709193E-2</v>
      </c>
      <c r="I258" s="62">
        <f t="shared" si="23"/>
        <v>0.81264367816091954</v>
      </c>
      <c r="J258" s="62">
        <f t="shared" si="23"/>
        <v>0.26062143310082436</v>
      </c>
      <c r="K258" s="62">
        <f t="shared" si="23"/>
        <v>-0.67052313883299797</v>
      </c>
      <c r="L258" s="63">
        <f t="shared" si="23"/>
        <v>7.6335877862595422E-2</v>
      </c>
      <c r="M258" s="72"/>
      <c r="N258" s="72"/>
      <c r="O258" s="72"/>
      <c r="P258" s="35"/>
    </row>
    <row r="259" spans="3:16" x14ac:dyDescent="0.25">
      <c r="C259" s="505" t="s">
        <v>125</v>
      </c>
      <c r="D259" s="558">
        <f>(E29-D29)/D29</f>
        <v>0.67049808429118773</v>
      </c>
      <c r="E259" s="559">
        <f t="shared" ref="E259:L260" si="24">(F29-E29)/E29</f>
        <v>0.33486238532110091</v>
      </c>
      <c r="F259" s="559">
        <f t="shared" si="24"/>
        <v>0.32130584192439865</v>
      </c>
      <c r="G259" s="559">
        <f t="shared" si="24"/>
        <v>5.2015604681404422E-3</v>
      </c>
      <c r="H259" s="559">
        <f t="shared" si="24"/>
        <v>8.7968952134540757E-2</v>
      </c>
      <c r="I259" s="559">
        <f t="shared" si="24"/>
        <v>0.48573127229488705</v>
      </c>
      <c r="J259" s="559">
        <f t="shared" si="24"/>
        <v>0.27130852340936373</v>
      </c>
      <c r="K259" s="559">
        <f t="shared" si="24"/>
        <v>0.23796033994334279</v>
      </c>
      <c r="L259" s="560">
        <f t="shared" si="24"/>
        <v>0.10373760488176964</v>
      </c>
      <c r="M259" s="72"/>
      <c r="N259" s="72"/>
      <c r="O259" s="72"/>
      <c r="P259" s="35"/>
    </row>
    <row r="260" spans="3:16" x14ac:dyDescent="0.25">
      <c r="C260" s="42" t="s">
        <v>126</v>
      </c>
      <c r="D260" s="57">
        <f>(E30-D30)/D30</f>
        <v>0.44357976653696496</v>
      </c>
      <c r="E260" s="58">
        <f t="shared" si="24"/>
        <v>-0.5417789757412399</v>
      </c>
      <c r="F260" s="58">
        <f t="shared" si="24"/>
        <v>1.4941176470588236</v>
      </c>
      <c r="G260" s="58">
        <f t="shared" si="24"/>
        <v>4.0094339622641507E-2</v>
      </c>
      <c r="H260" s="58">
        <f t="shared" si="24"/>
        <v>3.8548752834467119E-2</v>
      </c>
      <c r="I260" s="58">
        <f t="shared" si="24"/>
        <v>0.45851528384279477</v>
      </c>
      <c r="J260" s="58">
        <f t="shared" si="24"/>
        <v>0.12874251497005987</v>
      </c>
      <c r="K260" s="58">
        <f t="shared" si="24"/>
        <v>0.18965517241379309</v>
      </c>
      <c r="L260" s="59">
        <f t="shared" si="24"/>
        <v>0.21181716833890746</v>
      </c>
      <c r="M260" s="72"/>
      <c r="N260" s="78"/>
      <c r="O260" s="78"/>
      <c r="P260" s="35"/>
    </row>
    <row r="261" spans="3:16" x14ac:dyDescent="0.25">
      <c r="C261" s="505" t="s">
        <v>273</v>
      </c>
      <c r="D261" s="558" t="s">
        <v>99</v>
      </c>
      <c r="E261" s="559" t="s">
        <v>99</v>
      </c>
      <c r="F261" s="559" t="s">
        <v>99</v>
      </c>
      <c r="G261" s="559" t="s">
        <v>99</v>
      </c>
      <c r="H261" s="559" t="s">
        <v>99</v>
      </c>
      <c r="I261" s="559" t="s">
        <v>99</v>
      </c>
      <c r="J261" s="559" t="s">
        <v>99</v>
      </c>
      <c r="K261" s="559" t="s">
        <v>99</v>
      </c>
      <c r="L261" s="560">
        <f>(M31-L31)/L31</f>
        <v>0.1866325785244704</v>
      </c>
      <c r="M261" s="72"/>
      <c r="N261" s="78"/>
      <c r="O261" s="78"/>
      <c r="P261" s="35"/>
    </row>
    <row r="262" spans="3:16" x14ac:dyDescent="0.25">
      <c r="C262" s="42" t="s">
        <v>274</v>
      </c>
      <c r="D262" s="57" t="s">
        <v>99</v>
      </c>
      <c r="E262" s="58" t="s">
        <v>99</v>
      </c>
      <c r="F262" s="58" t="s">
        <v>99</v>
      </c>
      <c r="G262" s="58" t="s">
        <v>99</v>
      </c>
      <c r="H262" s="58" t="s">
        <v>99</v>
      </c>
      <c r="I262" s="58" t="s">
        <v>99</v>
      </c>
      <c r="J262" s="58" t="s">
        <v>99</v>
      </c>
      <c r="K262" s="58" t="s">
        <v>99</v>
      </c>
      <c r="L262" s="59">
        <f>(M32-L32)/L32</f>
        <v>-0.10463576158940398</v>
      </c>
      <c r="M262" s="72"/>
      <c r="N262" s="78"/>
      <c r="O262" s="78"/>
      <c r="P262" s="35"/>
    </row>
    <row r="263" spans="3:16" x14ac:dyDescent="0.25">
      <c r="C263" s="505" t="s">
        <v>111</v>
      </c>
      <c r="D263" s="558" t="s">
        <v>99</v>
      </c>
      <c r="E263" s="559" t="s">
        <v>99</v>
      </c>
      <c r="F263" s="559" t="s">
        <v>99</v>
      </c>
      <c r="G263" s="559" t="s">
        <v>99</v>
      </c>
      <c r="H263" s="559" t="s">
        <v>99</v>
      </c>
      <c r="I263" s="559" t="s">
        <v>99</v>
      </c>
      <c r="J263" s="559" t="s">
        <v>99</v>
      </c>
      <c r="K263" s="559" t="s">
        <v>99</v>
      </c>
      <c r="L263" s="560">
        <f>(M33-L33)/L33</f>
        <v>-0.48648648648648651</v>
      </c>
      <c r="M263" s="72"/>
      <c r="N263" s="72"/>
      <c r="O263" s="72"/>
      <c r="P263" s="35"/>
    </row>
    <row r="264" spans="3:16" x14ac:dyDescent="0.25">
      <c r="C264" s="42" t="s">
        <v>89</v>
      </c>
      <c r="D264" s="57">
        <f t="shared" ref="D264:K265" si="25">(E34-D34)/D34</f>
        <v>0.73684210526315785</v>
      </c>
      <c r="E264" s="58">
        <f t="shared" si="25"/>
        <v>-0.62424242424242427</v>
      </c>
      <c r="F264" s="58">
        <f t="shared" si="25"/>
        <v>1.0161290322580645</v>
      </c>
      <c r="G264" s="58">
        <f t="shared" si="25"/>
        <v>0.56000000000000005</v>
      </c>
      <c r="H264" s="58">
        <f t="shared" si="25"/>
        <v>-8.7179487179487175E-2</v>
      </c>
      <c r="I264" s="58">
        <f t="shared" si="25"/>
        <v>1.5674157303370786</v>
      </c>
      <c r="J264" s="58">
        <f t="shared" si="25"/>
        <v>0.38293216630196936</v>
      </c>
      <c r="K264" s="58">
        <f t="shared" si="25"/>
        <v>-0.314873417721519</v>
      </c>
      <c r="L264" s="59">
        <f>(M34-L34)/L34</f>
        <v>-0.29330254041570436</v>
      </c>
      <c r="M264" s="72"/>
      <c r="N264" s="72"/>
      <c r="O264" s="72"/>
      <c r="P264" s="35"/>
    </row>
    <row r="265" spans="3:16" ht="21.75" customHeight="1" thickBot="1" x14ac:dyDescent="0.3">
      <c r="C265" s="509" t="s">
        <v>10</v>
      </c>
      <c r="D265" s="564">
        <f t="shared" si="25"/>
        <v>0.56672760511883002</v>
      </c>
      <c r="E265" s="565">
        <f t="shared" si="25"/>
        <v>-3.2438739789964997E-2</v>
      </c>
      <c r="F265" s="565">
        <f t="shared" si="25"/>
        <v>0.46502653159671975</v>
      </c>
      <c r="G265" s="565">
        <f t="shared" si="25"/>
        <v>6.1244649324991768E-2</v>
      </c>
      <c r="H265" s="565">
        <f t="shared" si="25"/>
        <v>3.4439962767607822E-2</v>
      </c>
      <c r="I265" s="565">
        <f t="shared" si="25"/>
        <v>0.72600479904019199</v>
      </c>
      <c r="J265" s="565">
        <f>(K35-J35)/J35</f>
        <v>0.26388044139369188</v>
      </c>
      <c r="K265" s="565">
        <f>(L35-K35)/K35</f>
        <v>0.25800907465970024</v>
      </c>
      <c r="L265" s="566">
        <f>(M35-L35)/L35</f>
        <v>0.11355811792994153</v>
      </c>
      <c r="M265" s="60"/>
      <c r="N265" s="60"/>
      <c r="O265" s="60"/>
      <c r="P265" s="35"/>
    </row>
    <row r="266" spans="3:16" x14ac:dyDescent="0.25">
      <c r="C266" s="44" t="s">
        <v>96</v>
      </c>
      <c r="D266" s="14"/>
      <c r="E266" s="14"/>
      <c r="F266" s="14"/>
      <c r="G266" s="14"/>
      <c r="H266" s="14"/>
    </row>
    <row r="267" spans="3:16" x14ac:dyDescent="0.25">
      <c r="C267" s="266" t="s">
        <v>275</v>
      </c>
    </row>
    <row r="269" spans="3:16" ht="36" customHeight="1" x14ac:dyDescent="0.3">
      <c r="C269" s="958" t="s">
        <v>202</v>
      </c>
      <c r="D269" s="958"/>
      <c r="E269" s="958"/>
      <c r="F269" s="958"/>
      <c r="G269" s="958"/>
      <c r="H269" s="958"/>
      <c r="I269" s="958"/>
      <c r="J269" s="958"/>
      <c r="K269" s="958"/>
      <c r="L269" s="958"/>
      <c r="M269" s="958"/>
      <c r="N269" s="47"/>
      <c r="O269" s="47"/>
    </row>
    <row r="270" spans="3:16" ht="4.5" customHeight="1" thickBot="1" x14ac:dyDescent="0.35">
      <c r="C270" s="79"/>
      <c r="D270" s="79"/>
      <c r="E270" s="79"/>
      <c r="F270" s="79"/>
      <c r="G270" s="79"/>
      <c r="H270" s="79"/>
      <c r="I270" s="79"/>
      <c r="J270" s="79"/>
      <c r="K270" s="79"/>
      <c r="L270" s="183"/>
      <c r="M270" s="425"/>
      <c r="N270" s="79"/>
      <c r="O270" s="79"/>
    </row>
    <row r="271" spans="3:16" ht="15.75" x14ac:dyDescent="0.25">
      <c r="C271" s="964" t="s">
        <v>46</v>
      </c>
      <c r="D271" s="493" t="s">
        <v>47</v>
      </c>
      <c r="E271" s="494" t="s">
        <v>47</v>
      </c>
      <c r="F271" s="494" t="s">
        <v>47</v>
      </c>
      <c r="G271" s="494" t="s">
        <v>47</v>
      </c>
      <c r="H271" s="494" t="s">
        <v>47</v>
      </c>
      <c r="I271" s="494" t="s">
        <v>47</v>
      </c>
      <c r="J271" s="494" t="s">
        <v>47</v>
      </c>
      <c r="K271" s="495" t="s">
        <v>47</v>
      </c>
      <c r="L271" s="496" t="s">
        <v>47</v>
      </c>
      <c r="M271" s="497" t="s">
        <v>47</v>
      </c>
      <c r="N271" s="5"/>
      <c r="O271" s="5"/>
      <c r="P271" s="5"/>
    </row>
    <row r="272" spans="3:16" ht="16.5" thickBot="1" x14ac:dyDescent="0.3">
      <c r="C272" s="965"/>
      <c r="D272" s="498">
        <v>2001</v>
      </c>
      <c r="E272" s="499">
        <v>2002</v>
      </c>
      <c r="F272" s="499">
        <v>2003</v>
      </c>
      <c r="G272" s="499">
        <v>2004</v>
      </c>
      <c r="H272" s="499">
        <v>2005</v>
      </c>
      <c r="I272" s="499">
        <v>2006</v>
      </c>
      <c r="J272" s="499">
        <v>2007</v>
      </c>
      <c r="K272" s="500">
        <v>2008</v>
      </c>
      <c r="L272" s="501">
        <v>2009</v>
      </c>
      <c r="M272" s="502">
        <v>2010</v>
      </c>
      <c r="N272" s="5"/>
      <c r="O272" s="5"/>
      <c r="P272" s="5"/>
    </row>
    <row r="273" spans="3:16" x14ac:dyDescent="0.25">
      <c r="C273" s="43" t="s">
        <v>124</v>
      </c>
      <c r="D273" s="263">
        <f t="shared" ref="D273:D279" si="26">D28/$D$35</f>
        <v>0.68043875685557587</v>
      </c>
      <c r="E273" s="258">
        <f>E28/$E$35</f>
        <v>0.67141190198366396</v>
      </c>
      <c r="F273" s="258">
        <f>F28/$F$35</f>
        <v>0.66328991799324655</v>
      </c>
      <c r="G273" s="258">
        <f>G28/$G$35</f>
        <v>0.65640434639446821</v>
      </c>
      <c r="H273" s="258">
        <f>H28/$H$35</f>
        <v>0.66149550108594479</v>
      </c>
      <c r="I273" s="258">
        <f>I28/$I$35</f>
        <v>0.65236952609478105</v>
      </c>
      <c r="J273" s="258">
        <f>J28/$J$35</f>
        <v>0.685115996176905</v>
      </c>
      <c r="K273" s="258">
        <f>K28/$K$35</f>
        <v>0.68334937439846011</v>
      </c>
      <c r="L273" s="258">
        <f>L28/$L$35</f>
        <v>0.17897152849882508</v>
      </c>
      <c r="M273" s="259">
        <f>M28/$M$35</f>
        <v>0.17298915443882809</v>
      </c>
      <c r="N273" s="73"/>
      <c r="O273" s="73"/>
      <c r="P273" s="73"/>
    </row>
    <row r="274" spans="3:16" x14ac:dyDescent="0.25">
      <c r="C274" s="505" t="s">
        <v>125</v>
      </c>
      <c r="D274" s="561">
        <f t="shared" si="26"/>
        <v>0.19085923217550274</v>
      </c>
      <c r="E274" s="562">
        <f>E29/$E$35</f>
        <v>0.20350058343057176</v>
      </c>
      <c r="F274" s="562">
        <f>F29/$F$35</f>
        <v>0.28075253256150506</v>
      </c>
      <c r="G274" s="562">
        <f>G29/$G$35</f>
        <v>0.25321040500493908</v>
      </c>
      <c r="H274" s="562">
        <f>H29/$H$35</f>
        <v>0.23983865963388148</v>
      </c>
      <c r="I274" s="562">
        <f>I29/$I$35</f>
        <v>0.25224955008998201</v>
      </c>
      <c r="J274" s="562">
        <f>J29/$J$35</f>
        <v>0.2171344165435746</v>
      </c>
      <c r="K274" s="562">
        <f>K29/$K$35</f>
        <v>0.21841055960401484</v>
      </c>
      <c r="L274" s="562">
        <f t="shared" ref="L274:L279" si="27">L29/$L$35</f>
        <v>0.21492977758347451</v>
      </c>
      <c r="M274" s="563">
        <f t="shared" ref="M274:M279" si="28">M29/$M$35</f>
        <v>0.2130343033812632</v>
      </c>
      <c r="N274" s="73"/>
      <c r="O274" s="73"/>
      <c r="P274" s="73"/>
    </row>
    <row r="275" spans="3:16" x14ac:dyDescent="0.25">
      <c r="C275" s="42" t="s">
        <v>126</v>
      </c>
      <c r="D275" s="264">
        <f t="shared" si="26"/>
        <v>9.3967093235831814E-2</v>
      </c>
      <c r="E275" s="260">
        <f>E30/$E$35</f>
        <v>8.6581096849474917E-2</v>
      </c>
      <c r="F275" s="260">
        <f>F30/$F$35</f>
        <v>4.1003376748673423E-2</v>
      </c>
      <c r="G275" s="260">
        <f>G30/$G$35</f>
        <v>6.9805729338162661E-2</v>
      </c>
      <c r="H275" s="260">
        <f>H30/$H$35</f>
        <v>6.8414520632950671E-2</v>
      </c>
      <c r="I275" s="260">
        <f>I30/$I$35</f>
        <v>6.8686262747450516E-2</v>
      </c>
      <c r="J275" s="260">
        <f>J30/$J$35</f>
        <v>5.8041532713528542E-2</v>
      </c>
      <c r="K275" s="260">
        <f>K30/$K$35</f>
        <v>5.1835556166643752E-2</v>
      </c>
      <c r="L275" s="260">
        <f t="shared" si="27"/>
        <v>4.9019072080441553E-2</v>
      </c>
      <c r="M275" s="261">
        <f t="shared" si="28"/>
        <v>5.3344456985817343E-2</v>
      </c>
      <c r="N275" s="73"/>
      <c r="O275" s="73"/>
      <c r="P275" s="73"/>
    </row>
    <row r="276" spans="3:16" x14ac:dyDescent="0.25">
      <c r="C276" s="505" t="s">
        <v>273</v>
      </c>
      <c r="D276" s="561">
        <f t="shared" si="26"/>
        <v>0</v>
      </c>
      <c r="E276" s="562">
        <f t="shared" ref="E276:K276" si="29">E31/$D$35</f>
        <v>0</v>
      </c>
      <c r="F276" s="562">
        <f t="shared" si="29"/>
        <v>0</v>
      </c>
      <c r="G276" s="562">
        <f t="shared" si="29"/>
        <v>0</v>
      </c>
      <c r="H276" s="562">
        <f t="shared" si="29"/>
        <v>0</v>
      </c>
      <c r="I276" s="562">
        <f t="shared" si="29"/>
        <v>0</v>
      </c>
      <c r="J276" s="562">
        <f t="shared" si="29"/>
        <v>0</v>
      </c>
      <c r="K276" s="562">
        <f t="shared" si="29"/>
        <v>0</v>
      </c>
      <c r="L276" s="562">
        <f t="shared" si="27"/>
        <v>0.44887698781354174</v>
      </c>
      <c r="M276" s="563">
        <f t="shared" si="28"/>
        <v>0.47833341512489569</v>
      </c>
      <c r="N276" s="73"/>
      <c r="O276" s="73"/>
      <c r="P276" s="73"/>
    </row>
    <row r="277" spans="3:16" x14ac:dyDescent="0.25">
      <c r="C277" s="42" t="s">
        <v>274</v>
      </c>
      <c r="D277" s="265">
        <f t="shared" si="26"/>
        <v>0</v>
      </c>
      <c r="E277" s="262">
        <f t="shared" ref="E277:K277" si="30">E32/$D$35</f>
        <v>0</v>
      </c>
      <c r="F277" s="262">
        <f t="shared" si="30"/>
        <v>0</v>
      </c>
      <c r="G277" s="262">
        <f t="shared" si="30"/>
        <v>0</v>
      </c>
      <c r="H277" s="262">
        <f t="shared" si="30"/>
        <v>0</v>
      </c>
      <c r="I277" s="262">
        <f t="shared" si="30"/>
        <v>0</v>
      </c>
      <c r="J277" s="262">
        <f t="shared" si="30"/>
        <v>0</v>
      </c>
      <c r="K277" s="262">
        <f t="shared" si="30"/>
        <v>0</v>
      </c>
      <c r="L277" s="260">
        <f t="shared" si="27"/>
        <v>8.2518170391824686E-2</v>
      </c>
      <c r="M277" s="261">
        <f t="shared" si="28"/>
        <v>6.6349315404622855E-2</v>
      </c>
      <c r="N277" s="73"/>
      <c r="O277" s="73"/>
      <c r="P277" s="73"/>
    </row>
    <row r="278" spans="3:16" x14ac:dyDescent="0.25">
      <c r="C278" s="505" t="s">
        <v>111</v>
      </c>
      <c r="D278" s="561">
        <f t="shared" si="26"/>
        <v>0</v>
      </c>
      <c r="E278" s="562">
        <f>E33/$E$35</f>
        <v>0</v>
      </c>
      <c r="F278" s="562">
        <f>F33/$F$35</f>
        <v>0</v>
      </c>
      <c r="G278" s="562">
        <f>G33/$G$35</f>
        <v>0</v>
      </c>
      <c r="H278" s="562">
        <f>H33/$H$35</f>
        <v>0</v>
      </c>
      <c r="I278" s="562">
        <f>I33/$I$35</f>
        <v>0</v>
      </c>
      <c r="J278" s="562">
        <f>J33/$J$35</f>
        <v>0</v>
      </c>
      <c r="K278" s="562">
        <f>K33/$K$35</f>
        <v>2.9561391447820709E-3</v>
      </c>
      <c r="L278" s="562">
        <f t="shared" si="27"/>
        <v>2.0219684135745122E-3</v>
      </c>
      <c r="M278" s="563">
        <f t="shared" si="28"/>
        <v>9.324238111596408E-4</v>
      </c>
      <c r="N278" s="73"/>
      <c r="O278" s="73"/>
      <c r="P278" s="73"/>
    </row>
    <row r="279" spans="3:16" x14ac:dyDescent="0.25">
      <c r="C279" s="42" t="s">
        <v>89</v>
      </c>
      <c r="D279" s="264">
        <f t="shared" si="26"/>
        <v>3.4734917733089579E-2</v>
      </c>
      <c r="E279" s="260">
        <f>E34/$E$35</f>
        <v>3.8506417736289385E-2</v>
      </c>
      <c r="F279" s="260">
        <f>F34/$F$35</f>
        <v>1.4954172696575013E-2</v>
      </c>
      <c r="G279" s="260">
        <f>G34/$G$35</f>
        <v>2.057951926243003E-2</v>
      </c>
      <c r="H279" s="260">
        <f>H34/$H$35</f>
        <v>3.0251318647223083E-2</v>
      </c>
      <c r="I279" s="260">
        <f>I34/$I$35</f>
        <v>2.6694661067786441E-2</v>
      </c>
      <c r="J279" s="260">
        <f>J34/$J$35</f>
        <v>3.9708054565991829E-2</v>
      </c>
      <c r="K279" s="260">
        <f>K34/$K$35</f>
        <v>4.3448370686099275E-2</v>
      </c>
      <c r="L279" s="260">
        <f t="shared" si="27"/>
        <v>2.3662495218317942E-2</v>
      </c>
      <c r="M279" s="261">
        <f t="shared" si="28"/>
        <v>1.5016930853413163E-2</v>
      </c>
      <c r="N279" s="73"/>
      <c r="O279" s="73"/>
      <c r="P279" s="73"/>
    </row>
    <row r="280" spans="3:16" ht="21.75" customHeight="1" thickBot="1" x14ac:dyDescent="0.3">
      <c r="C280" s="509" t="s">
        <v>10</v>
      </c>
      <c r="D280" s="567">
        <f>SUM(D273:D279)</f>
        <v>1</v>
      </c>
      <c r="E280" s="523">
        <f>SUM(E273:E279)</f>
        <v>1</v>
      </c>
      <c r="F280" s="523">
        <f t="shared" ref="F280:M280" si="31">SUM(F273:F279)</f>
        <v>1</v>
      </c>
      <c r="G280" s="523">
        <f t="shared" si="31"/>
        <v>1</v>
      </c>
      <c r="H280" s="523">
        <f t="shared" si="31"/>
        <v>1</v>
      </c>
      <c r="I280" s="523">
        <f t="shared" si="31"/>
        <v>0.99999999999999989</v>
      </c>
      <c r="J280" s="523">
        <f t="shared" si="31"/>
        <v>0.99999999999999989</v>
      </c>
      <c r="K280" s="523">
        <f t="shared" si="31"/>
        <v>1</v>
      </c>
      <c r="L280" s="523">
        <f t="shared" si="31"/>
        <v>1</v>
      </c>
      <c r="M280" s="524">
        <f t="shared" si="31"/>
        <v>1</v>
      </c>
      <c r="N280" s="40"/>
      <c r="O280" s="40"/>
      <c r="P280" s="40"/>
    </row>
    <row r="281" spans="3:16" x14ac:dyDescent="0.25">
      <c r="C281" s="13" t="s">
        <v>96</v>
      </c>
      <c r="D281" s="14"/>
      <c r="E281" s="14"/>
      <c r="F281" s="14"/>
      <c r="G281" s="14"/>
      <c r="H281" s="14"/>
    </row>
    <row r="282" spans="3:16" x14ac:dyDescent="0.25">
      <c r="C282" s="266" t="s">
        <v>275</v>
      </c>
    </row>
    <row r="284" spans="3:16" ht="22.5" customHeight="1" x14ac:dyDescent="0.3">
      <c r="C284" s="958" t="s">
        <v>200</v>
      </c>
      <c r="D284" s="958"/>
      <c r="E284" s="958"/>
      <c r="F284" s="958"/>
      <c r="G284" s="958"/>
      <c r="H284" s="958"/>
      <c r="I284" s="958"/>
      <c r="J284" s="958"/>
      <c r="K284" s="958"/>
      <c r="L284" s="958"/>
      <c r="M284" s="958"/>
      <c r="N284" s="47"/>
      <c r="O284" s="47"/>
    </row>
    <row r="285" spans="3:16" ht="4.5" customHeight="1" x14ac:dyDescent="0.25"/>
    <row r="297" spans="3:13" x14ac:dyDescent="0.25">
      <c r="C297" s="968"/>
      <c r="D297" s="968"/>
      <c r="E297" s="968"/>
      <c r="F297" s="968"/>
      <c r="G297" s="968"/>
      <c r="H297" s="968"/>
      <c r="I297" s="968"/>
      <c r="J297" s="968"/>
      <c r="K297" s="968"/>
      <c r="L297" s="968"/>
      <c r="M297" s="421"/>
    </row>
    <row r="298" spans="3:13" ht="18" customHeight="1" x14ac:dyDescent="0.25">
      <c r="C298" s="417"/>
      <c r="D298" s="417"/>
      <c r="E298" s="417"/>
      <c r="F298" s="417"/>
      <c r="G298" s="465" t="s">
        <v>40</v>
      </c>
      <c r="H298" s="417"/>
      <c r="I298" s="417"/>
      <c r="J298" s="417"/>
      <c r="K298" s="417"/>
      <c r="L298" s="417"/>
      <c r="M298" s="422"/>
    </row>
    <row r="299" spans="3:13" ht="18.75" customHeight="1" x14ac:dyDescent="0.25">
      <c r="C299" s="417"/>
      <c r="D299" s="417"/>
      <c r="E299" s="417"/>
      <c r="F299" s="417"/>
      <c r="G299" s="466" t="s">
        <v>42</v>
      </c>
      <c r="H299" s="417"/>
      <c r="I299" s="417"/>
      <c r="J299" s="417"/>
      <c r="K299" s="417"/>
      <c r="L299" s="417"/>
      <c r="M299" s="422"/>
    </row>
    <row r="300" spans="3:13" x14ac:dyDescent="0.25">
      <c r="G300" s="466" t="s">
        <v>103</v>
      </c>
    </row>
  </sheetData>
  <sheetProtection password="EE7B" sheet="1" objects="1" scenarios="1"/>
  <mergeCells count="35">
    <mergeCell ref="C239:M239"/>
    <mergeCell ref="C92:M92"/>
    <mergeCell ref="C136:M136"/>
    <mergeCell ref="C241:C242"/>
    <mergeCell ref="C192:M192"/>
    <mergeCell ref="C206:M206"/>
    <mergeCell ref="C151:M151"/>
    <mergeCell ref="C164:M164"/>
    <mergeCell ref="C178:M178"/>
    <mergeCell ref="C63:C64"/>
    <mergeCell ref="C11:C12"/>
    <mergeCell ref="C40:M40"/>
    <mergeCell ref="C81:M81"/>
    <mergeCell ref="C106:M106"/>
    <mergeCell ref="C122:M122"/>
    <mergeCell ref="C61:M61"/>
    <mergeCell ref="C47:M47"/>
    <mergeCell ref="C72:M72"/>
    <mergeCell ref="C7:K7"/>
    <mergeCell ref="C42:C43"/>
    <mergeCell ref="C4:M4"/>
    <mergeCell ref="C5:M5"/>
    <mergeCell ref="C6:M6"/>
    <mergeCell ref="C8:M8"/>
    <mergeCell ref="C9:M9"/>
    <mergeCell ref="C297:L297"/>
    <mergeCell ref="C83:C84"/>
    <mergeCell ref="C108:C109"/>
    <mergeCell ref="C138:C139"/>
    <mergeCell ref="C271:C272"/>
    <mergeCell ref="C220:M220"/>
    <mergeCell ref="C234:M234"/>
    <mergeCell ref="C269:M269"/>
    <mergeCell ref="C255:M255"/>
    <mergeCell ref="C284:M284"/>
  </mergeCells>
  <hyperlinks>
    <hyperlink ref="B13" location="'VÍTIMAS FATAIS'!A1" display="AVANÇAR &gt;&gt;"/>
    <hyperlink ref="B14" location="'ACIDENTES COM VÍTIMAS'!A1" display="&lt;&lt; VOLTAR"/>
    <hyperlink ref="B12" location="'INÍCIO '!A1" display="INÍCIO"/>
    <hyperlink ref="G299" location="'VÍTIMAS FATAIS'!A1" display="AVANÇAR &gt;&gt;"/>
    <hyperlink ref="G300" location="'ACIDENTES COM VÍTIMAS'!A1" display="&lt;&lt; VOLTAR"/>
    <hyperlink ref="G298" location="'INÍCIO '!A1" display="INÍCIO"/>
  </hyperlinks>
  <printOptions horizontalCentered="1"/>
  <pageMargins left="0.51181102362204722" right="0.51181102362204722" top="0.34" bottom="0.36" header="0.31496062992125984" footer="0.31496062992125984"/>
  <pageSetup paperSize="9" scale="79" orientation="portrait" r:id="rId1"/>
  <rowBreaks count="5" manualBreakCount="5">
    <brk id="58" min="2" max="13" man="1"/>
    <brk id="104" min="2" max="13" man="1"/>
    <brk id="149" min="2" max="13" man="1"/>
    <brk id="204" min="2" max="13" man="1"/>
    <brk id="253" min="2"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R309"/>
  <sheetViews>
    <sheetView showGridLines="0" showRowColHeaders="0" topLeftCell="A298" zoomScaleNormal="100" workbookViewId="0">
      <selection activeCell="G308" sqref="G308"/>
    </sheetView>
  </sheetViews>
  <sheetFormatPr baseColWidth="10" defaultRowHeight="15" x14ac:dyDescent="0.25"/>
  <cols>
    <col min="1" max="1" width="12.85546875" customWidth="1"/>
    <col min="2" max="2" width="16.28515625" customWidth="1"/>
    <col min="3" max="3" width="17" customWidth="1"/>
    <col min="4" max="4" width="6.42578125" customWidth="1"/>
    <col min="5" max="5" width="7" customWidth="1"/>
    <col min="6" max="6" width="6.42578125" customWidth="1"/>
    <col min="7" max="7" width="6.5703125" customWidth="1"/>
    <col min="8" max="8" width="6.140625" customWidth="1"/>
    <col min="9" max="9" width="6.5703125" customWidth="1"/>
    <col min="10" max="10" width="6.85546875" customWidth="1"/>
    <col min="11" max="11" width="6.28515625" customWidth="1"/>
    <col min="12" max="12" width="6.42578125" customWidth="1"/>
    <col min="13" max="13" width="6.28515625" customWidth="1"/>
    <col min="14" max="14" width="5.7109375" customWidth="1"/>
    <col min="15" max="17" width="9.85546875" customWidth="1"/>
    <col min="18" max="256" width="9.140625" customWidth="1"/>
  </cols>
  <sheetData>
    <row r="2" spans="2:18" ht="15.75" thickBot="1" x14ac:dyDescent="0.3"/>
    <row r="3" spans="2:18" x14ac:dyDescent="0.25">
      <c r="C3" s="568"/>
      <c r="D3" s="569"/>
      <c r="E3" s="569"/>
      <c r="F3" s="569"/>
      <c r="G3" s="569"/>
      <c r="H3" s="569"/>
      <c r="I3" s="569"/>
      <c r="J3" s="569"/>
      <c r="K3" s="569"/>
      <c r="L3" s="569"/>
      <c r="M3" s="570"/>
    </row>
    <row r="4" spans="2:18" ht="15.75" x14ac:dyDescent="0.25">
      <c r="C4" s="948" t="s">
        <v>38</v>
      </c>
      <c r="D4" s="949"/>
      <c r="E4" s="949"/>
      <c r="F4" s="949"/>
      <c r="G4" s="949"/>
      <c r="H4" s="949"/>
      <c r="I4" s="949"/>
      <c r="J4" s="949"/>
      <c r="K4" s="949"/>
      <c r="L4" s="949"/>
      <c r="M4" s="950"/>
    </row>
    <row r="5" spans="2:18" ht="15.75" x14ac:dyDescent="0.25">
      <c r="C5" s="948" t="s">
        <v>39</v>
      </c>
      <c r="D5" s="949"/>
      <c r="E5" s="949"/>
      <c r="F5" s="949"/>
      <c r="G5" s="949"/>
      <c r="H5" s="949"/>
      <c r="I5" s="949"/>
      <c r="J5" s="949"/>
      <c r="K5" s="949"/>
      <c r="L5" s="949"/>
      <c r="M5" s="950"/>
    </row>
    <row r="6" spans="2:18" ht="15.75" x14ac:dyDescent="0.25">
      <c r="B6" s="80"/>
      <c r="C6" s="948" t="s">
        <v>41</v>
      </c>
      <c r="D6" s="949"/>
      <c r="E6" s="949"/>
      <c r="F6" s="949"/>
      <c r="G6" s="949"/>
      <c r="H6" s="949"/>
      <c r="I6" s="949"/>
      <c r="J6" s="949"/>
      <c r="K6" s="949"/>
      <c r="L6" s="949"/>
      <c r="M6" s="950"/>
    </row>
    <row r="7" spans="2:18" ht="14.25" customHeight="1" x14ac:dyDescent="0.25">
      <c r="B7" s="66"/>
      <c r="C7" s="954"/>
      <c r="D7" s="955"/>
      <c r="E7" s="955"/>
      <c r="F7" s="955"/>
      <c r="G7" s="955"/>
      <c r="H7" s="955"/>
      <c r="I7" s="955"/>
      <c r="J7" s="955"/>
      <c r="K7" s="955"/>
      <c r="L7" s="587"/>
      <c r="M7" s="588"/>
    </row>
    <row r="8" spans="2:18" ht="15" customHeight="1" x14ac:dyDescent="0.25">
      <c r="B8" s="66"/>
      <c r="C8" s="951" t="s">
        <v>129</v>
      </c>
      <c r="D8" s="952"/>
      <c r="E8" s="952"/>
      <c r="F8" s="952"/>
      <c r="G8" s="952"/>
      <c r="H8" s="952"/>
      <c r="I8" s="952"/>
      <c r="J8" s="952"/>
      <c r="K8" s="952"/>
      <c r="L8" s="952"/>
      <c r="M8" s="953"/>
    </row>
    <row r="9" spans="2:18" ht="16.5" customHeight="1" thickBot="1" x14ac:dyDescent="0.3">
      <c r="C9" s="956" t="s">
        <v>130</v>
      </c>
      <c r="D9" s="957"/>
      <c r="E9" s="957"/>
      <c r="F9" s="957"/>
      <c r="G9" s="957"/>
      <c r="H9" s="957"/>
      <c r="I9" s="957"/>
      <c r="J9" s="957"/>
      <c r="K9" s="957"/>
      <c r="L9" s="957"/>
      <c r="M9" s="993"/>
    </row>
    <row r="10" spans="2:18" ht="8.25" customHeight="1" thickBot="1" x14ac:dyDescent="0.3"/>
    <row r="11" spans="2:18" ht="15.75" customHeight="1" x14ac:dyDescent="0.25">
      <c r="C11" s="964" t="s">
        <v>46</v>
      </c>
      <c r="D11" s="493" t="s">
        <v>47</v>
      </c>
      <c r="E11" s="494" t="s">
        <v>47</v>
      </c>
      <c r="F11" s="494" t="s">
        <v>47</v>
      </c>
      <c r="G11" s="494" t="s">
        <v>47</v>
      </c>
      <c r="H11" s="494" t="s">
        <v>47</v>
      </c>
      <c r="I11" s="494" t="s">
        <v>47</v>
      </c>
      <c r="J11" s="494" t="s">
        <v>47</v>
      </c>
      <c r="K11" s="495" t="s">
        <v>47</v>
      </c>
      <c r="L11" s="496" t="s">
        <v>47</v>
      </c>
      <c r="M11" s="497" t="s">
        <v>47</v>
      </c>
      <c r="N11" s="38"/>
      <c r="O11" s="38"/>
      <c r="P11" s="38"/>
      <c r="Q11" s="38"/>
      <c r="R11" s="81"/>
    </row>
    <row r="12" spans="2:18" ht="15.75" customHeight="1" thickBot="1" x14ac:dyDescent="0.3">
      <c r="B12" s="175" t="s">
        <v>40</v>
      </c>
      <c r="C12" s="981"/>
      <c r="D12" s="498">
        <v>2001</v>
      </c>
      <c r="E12" s="499">
        <v>2002</v>
      </c>
      <c r="F12" s="499">
        <v>2003</v>
      </c>
      <c r="G12" s="499">
        <v>2004</v>
      </c>
      <c r="H12" s="499">
        <v>2005</v>
      </c>
      <c r="I12" s="499">
        <v>2006</v>
      </c>
      <c r="J12" s="499">
        <v>2007</v>
      </c>
      <c r="K12" s="500">
        <v>2008</v>
      </c>
      <c r="L12" s="501">
        <v>2009</v>
      </c>
      <c r="M12" s="502">
        <v>2010</v>
      </c>
      <c r="N12" s="38"/>
      <c r="O12" s="38"/>
      <c r="P12" s="38"/>
      <c r="Q12" s="38"/>
      <c r="R12" s="81"/>
    </row>
    <row r="13" spans="2:18" ht="15.75" x14ac:dyDescent="0.25">
      <c r="B13" s="169" t="s">
        <v>42</v>
      </c>
      <c r="C13" s="76" t="s">
        <v>94</v>
      </c>
      <c r="D13" s="267">
        <v>97</v>
      </c>
      <c r="E13" s="204">
        <v>135</v>
      </c>
      <c r="F13" s="204">
        <v>144</v>
      </c>
      <c r="G13" s="204">
        <v>244</v>
      </c>
      <c r="H13" s="204">
        <v>256</v>
      </c>
      <c r="I13" s="204">
        <v>219</v>
      </c>
      <c r="J13" s="204">
        <v>256</v>
      </c>
      <c r="K13" s="204">
        <v>369</v>
      </c>
      <c r="L13" s="204">
        <v>347</v>
      </c>
      <c r="M13" s="205">
        <v>393</v>
      </c>
      <c r="N13" s="5"/>
      <c r="O13" s="5"/>
      <c r="P13" s="5"/>
      <c r="Q13" s="5"/>
      <c r="R13" s="68"/>
    </row>
    <row r="14" spans="2:18" ht="15.75" x14ac:dyDescent="0.25">
      <c r="B14" s="169" t="s">
        <v>103</v>
      </c>
      <c r="C14" s="547" t="s">
        <v>95</v>
      </c>
      <c r="D14" s="582">
        <v>32</v>
      </c>
      <c r="E14" s="540">
        <v>49</v>
      </c>
      <c r="F14" s="540">
        <v>41</v>
      </c>
      <c r="G14" s="540">
        <v>111</v>
      </c>
      <c r="H14" s="540">
        <v>64</v>
      </c>
      <c r="I14" s="540">
        <v>89</v>
      </c>
      <c r="J14" s="540">
        <v>98</v>
      </c>
      <c r="K14" s="540">
        <v>98</v>
      </c>
      <c r="L14" s="540">
        <v>72</v>
      </c>
      <c r="M14" s="541">
        <v>90</v>
      </c>
      <c r="N14" s="5"/>
      <c r="O14" s="5"/>
      <c r="P14" s="5"/>
      <c r="Q14" s="5"/>
      <c r="R14" s="68"/>
    </row>
    <row r="15" spans="2:18" ht="15.75" x14ac:dyDescent="0.25">
      <c r="C15" s="77" t="s">
        <v>89</v>
      </c>
      <c r="D15" s="268">
        <v>2</v>
      </c>
      <c r="E15" s="196">
        <v>10</v>
      </c>
      <c r="F15" s="196">
        <v>5</v>
      </c>
      <c r="G15" s="196">
        <v>3</v>
      </c>
      <c r="H15" s="196">
        <v>7</v>
      </c>
      <c r="I15" s="196">
        <v>5</v>
      </c>
      <c r="J15" s="196">
        <v>10</v>
      </c>
      <c r="K15" s="196">
        <v>5</v>
      </c>
      <c r="L15" s="196">
        <v>1</v>
      </c>
      <c r="M15" s="197">
        <v>1</v>
      </c>
      <c r="N15" s="5"/>
      <c r="O15" s="5"/>
      <c r="P15" s="5"/>
      <c r="Q15" s="5"/>
      <c r="R15" s="68"/>
    </row>
    <row r="16" spans="2:18" ht="21.75" customHeight="1" thickBot="1" x14ac:dyDescent="0.3">
      <c r="C16" s="571" t="s">
        <v>10</v>
      </c>
      <c r="D16" s="572">
        <f>SUM(D13:D15)</f>
        <v>131</v>
      </c>
      <c r="E16" s="573">
        <f t="shared" ref="E16:L16" si="0">SUM(E13:E15)</f>
        <v>194</v>
      </c>
      <c r="F16" s="573">
        <f t="shared" si="0"/>
        <v>190</v>
      </c>
      <c r="G16" s="573">
        <f t="shared" si="0"/>
        <v>358</v>
      </c>
      <c r="H16" s="573">
        <f t="shared" si="0"/>
        <v>327</v>
      </c>
      <c r="I16" s="573">
        <f t="shared" si="0"/>
        <v>313</v>
      </c>
      <c r="J16" s="573">
        <f t="shared" si="0"/>
        <v>364</v>
      </c>
      <c r="K16" s="573">
        <f t="shared" si="0"/>
        <v>472</v>
      </c>
      <c r="L16" s="573">
        <f t="shared" si="0"/>
        <v>420</v>
      </c>
      <c r="M16" s="574">
        <v>484</v>
      </c>
      <c r="N16" s="38"/>
      <c r="O16" s="38"/>
      <c r="P16" s="38"/>
      <c r="Q16" s="38"/>
      <c r="R16" s="69"/>
    </row>
    <row r="17" spans="3:18" ht="9" customHeight="1" thickBot="1" x14ac:dyDescent="0.3">
      <c r="C17" s="533"/>
      <c r="D17" s="580"/>
      <c r="E17" s="580"/>
      <c r="F17" s="580"/>
      <c r="G17" s="580"/>
      <c r="H17" s="580"/>
      <c r="I17" s="580"/>
      <c r="J17" s="580"/>
      <c r="K17" s="580"/>
      <c r="L17" s="580"/>
      <c r="M17" s="580"/>
      <c r="N17" s="38"/>
      <c r="O17" s="38"/>
      <c r="P17" s="38"/>
      <c r="Q17" s="38"/>
      <c r="R17" s="69"/>
    </row>
    <row r="18" spans="3:18" ht="15.75" customHeight="1" x14ac:dyDescent="0.25">
      <c r="C18" s="76" t="s">
        <v>120</v>
      </c>
      <c r="D18" s="267">
        <v>8</v>
      </c>
      <c r="E18" s="204">
        <v>9</v>
      </c>
      <c r="F18" s="204">
        <v>6</v>
      </c>
      <c r="G18" s="204">
        <v>15</v>
      </c>
      <c r="H18" s="204">
        <v>14</v>
      </c>
      <c r="I18" s="204">
        <v>11</v>
      </c>
      <c r="J18" s="204">
        <v>2</v>
      </c>
      <c r="K18" s="204">
        <v>15</v>
      </c>
      <c r="L18" s="204">
        <v>10</v>
      </c>
      <c r="M18" s="205">
        <v>18</v>
      </c>
      <c r="N18" s="5"/>
      <c r="O18" s="5"/>
      <c r="P18" s="5"/>
      <c r="Q18" s="5"/>
      <c r="R18" s="68"/>
    </row>
    <row r="19" spans="3:18" ht="15.75" x14ac:dyDescent="0.25">
      <c r="C19" s="547" t="s">
        <v>121</v>
      </c>
      <c r="D19" s="582">
        <v>11</v>
      </c>
      <c r="E19" s="540">
        <v>15</v>
      </c>
      <c r="F19" s="540">
        <v>19</v>
      </c>
      <c r="G19" s="540">
        <v>39</v>
      </c>
      <c r="H19" s="540">
        <v>15</v>
      </c>
      <c r="I19" s="540">
        <v>13</v>
      </c>
      <c r="J19" s="540">
        <v>14</v>
      </c>
      <c r="K19" s="540">
        <v>11</v>
      </c>
      <c r="L19" s="540">
        <v>8</v>
      </c>
      <c r="M19" s="541">
        <v>3</v>
      </c>
      <c r="N19" s="5"/>
      <c r="O19" s="5"/>
      <c r="P19" s="5"/>
      <c r="Q19" s="5"/>
      <c r="R19" s="68"/>
    </row>
    <row r="20" spans="3:18" ht="15.75" x14ac:dyDescent="0.25">
      <c r="C20" s="77" t="s">
        <v>122</v>
      </c>
      <c r="D20" s="268">
        <v>23</v>
      </c>
      <c r="E20" s="196">
        <v>38</v>
      </c>
      <c r="F20" s="196">
        <v>33</v>
      </c>
      <c r="G20" s="196">
        <v>59</v>
      </c>
      <c r="H20" s="196">
        <v>55</v>
      </c>
      <c r="I20" s="196">
        <v>53</v>
      </c>
      <c r="J20" s="196">
        <v>50</v>
      </c>
      <c r="K20" s="196">
        <v>23</v>
      </c>
      <c r="L20" s="196">
        <v>21</v>
      </c>
      <c r="M20" s="197">
        <v>21</v>
      </c>
      <c r="N20" s="5"/>
      <c r="O20" s="5"/>
      <c r="P20" s="5"/>
      <c r="Q20" s="5"/>
      <c r="R20" s="68"/>
    </row>
    <row r="21" spans="3:18" ht="15.75" x14ac:dyDescent="0.25">
      <c r="C21" s="547" t="s">
        <v>91</v>
      </c>
      <c r="D21" s="582">
        <v>25</v>
      </c>
      <c r="E21" s="540">
        <v>32</v>
      </c>
      <c r="F21" s="540">
        <v>32</v>
      </c>
      <c r="G21" s="540">
        <v>72</v>
      </c>
      <c r="H21" s="540">
        <v>89</v>
      </c>
      <c r="I21" s="540">
        <v>77</v>
      </c>
      <c r="J21" s="540">
        <v>64</v>
      </c>
      <c r="K21" s="540">
        <v>117</v>
      </c>
      <c r="L21" s="540">
        <v>121</v>
      </c>
      <c r="M21" s="541">
        <v>132</v>
      </c>
      <c r="N21" s="5"/>
      <c r="O21" s="5"/>
      <c r="P21" s="5"/>
      <c r="Q21" s="5"/>
      <c r="R21" s="68"/>
    </row>
    <row r="22" spans="3:18" ht="15.75" x14ac:dyDescent="0.25">
      <c r="C22" s="77" t="s">
        <v>92</v>
      </c>
      <c r="D22" s="268">
        <v>17</v>
      </c>
      <c r="E22" s="196">
        <v>29</v>
      </c>
      <c r="F22" s="196">
        <v>36</v>
      </c>
      <c r="G22" s="196">
        <v>86</v>
      </c>
      <c r="H22" s="196">
        <v>87</v>
      </c>
      <c r="I22" s="196">
        <v>82</v>
      </c>
      <c r="J22" s="196">
        <v>88</v>
      </c>
      <c r="K22" s="196">
        <v>157</v>
      </c>
      <c r="L22" s="196">
        <v>176</v>
      </c>
      <c r="M22" s="197">
        <v>218</v>
      </c>
      <c r="N22" s="5"/>
      <c r="O22" s="5"/>
      <c r="P22" s="5"/>
      <c r="Q22" s="5"/>
      <c r="R22" s="68"/>
    </row>
    <row r="23" spans="3:18" ht="15.75" x14ac:dyDescent="0.25">
      <c r="C23" s="547" t="s">
        <v>93</v>
      </c>
      <c r="D23" s="582">
        <v>9</v>
      </c>
      <c r="E23" s="540">
        <v>10</v>
      </c>
      <c r="F23" s="540">
        <v>16</v>
      </c>
      <c r="G23" s="540">
        <v>29</v>
      </c>
      <c r="H23" s="540">
        <v>28</v>
      </c>
      <c r="I23" s="540">
        <v>28</v>
      </c>
      <c r="J23" s="540">
        <v>48</v>
      </c>
      <c r="K23" s="540">
        <v>43</v>
      </c>
      <c r="L23" s="540">
        <v>40</v>
      </c>
      <c r="M23" s="541">
        <v>44</v>
      </c>
      <c r="N23" s="5"/>
      <c r="O23" s="5"/>
      <c r="P23" s="5"/>
      <c r="Q23" s="5"/>
      <c r="R23" s="68"/>
    </row>
    <row r="24" spans="3:18" ht="15.75" x14ac:dyDescent="0.25">
      <c r="C24" s="77" t="s">
        <v>53</v>
      </c>
      <c r="D24" s="268">
        <v>38</v>
      </c>
      <c r="E24" s="196">
        <v>61</v>
      </c>
      <c r="F24" s="196">
        <v>48</v>
      </c>
      <c r="G24" s="196">
        <v>58</v>
      </c>
      <c r="H24" s="196">
        <v>39</v>
      </c>
      <c r="I24" s="196">
        <v>49</v>
      </c>
      <c r="J24" s="196">
        <v>98</v>
      </c>
      <c r="K24" s="196">
        <v>106</v>
      </c>
      <c r="L24" s="196">
        <v>44</v>
      </c>
      <c r="M24" s="197">
        <v>48</v>
      </c>
      <c r="N24" s="5"/>
      <c r="O24" s="5"/>
      <c r="P24" s="5"/>
      <c r="Q24" s="5"/>
      <c r="R24" s="68"/>
    </row>
    <row r="25" spans="3:18" ht="21.75" customHeight="1" thickBot="1" x14ac:dyDescent="0.3">
      <c r="C25" s="571" t="s">
        <v>10</v>
      </c>
      <c r="D25" s="572">
        <f>SUM(D18:D24)</f>
        <v>131</v>
      </c>
      <c r="E25" s="573">
        <f t="shared" ref="E25:L25" si="1">SUM(E18:E24)</f>
        <v>194</v>
      </c>
      <c r="F25" s="573">
        <f t="shared" si="1"/>
        <v>190</v>
      </c>
      <c r="G25" s="573">
        <f t="shared" si="1"/>
        <v>358</v>
      </c>
      <c r="H25" s="573">
        <f t="shared" si="1"/>
        <v>327</v>
      </c>
      <c r="I25" s="573">
        <f t="shared" si="1"/>
        <v>313</v>
      </c>
      <c r="J25" s="573">
        <f t="shared" si="1"/>
        <v>364</v>
      </c>
      <c r="K25" s="573">
        <f t="shared" si="1"/>
        <v>472</v>
      </c>
      <c r="L25" s="573">
        <f t="shared" si="1"/>
        <v>420</v>
      </c>
      <c r="M25" s="574">
        <v>484</v>
      </c>
      <c r="N25" s="38"/>
      <c r="O25" s="38"/>
      <c r="P25" s="38"/>
      <c r="Q25" s="38"/>
      <c r="R25" s="69"/>
    </row>
    <row r="26" spans="3:18" s="35" customFormat="1" ht="9" customHeight="1" thickBot="1" x14ac:dyDescent="0.3">
      <c r="C26" s="533"/>
      <c r="D26" s="580"/>
      <c r="E26" s="580"/>
      <c r="F26" s="580"/>
      <c r="G26" s="580"/>
      <c r="H26" s="580"/>
      <c r="I26" s="580"/>
      <c r="J26" s="580"/>
      <c r="K26" s="580"/>
      <c r="L26" s="580"/>
      <c r="M26" s="580"/>
      <c r="N26" s="38"/>
      <c r="O26" s="38"/>
      <c r="P26" s="38"/>
      <c r="Q26" s="38"/>
      <c r="R26" s="581"/>
    </row>
    <row r="27" spans="3:18" ht="15.75" x14ac:dyDescent="0.25">
      <c r="C27" s="76" t="s">
        <v>124</v>
      </c>
      <c r="D27" s="267">
        <v>76</v>
      </c>
      <c r="E27" s="204">
        <v>126</v>
      </c>
      <c r="F27" s="204">
        <v>115</v>
      </c>
      <c r="G27" s="204">
        <v>178</v>
      </c>
      <c r="H27" s="204">
        <v>206</v>
      </c>
      <c r="I27" s="204">
        <v>170</v>
      </c>
      <c r="J27" s="204">
        <v>198</v>
      </c>
      <c r="K27" s="204">
        <v>232</v>
      </c>
      <c r="L27" s="204">
        <v>90</v>
      </c>
      <c r="M27" s="205">
        <v>109</v>
      </c>
      <c r="N27" s="5"/>
      <c r="O27" s="5"/>
      <c r="P27" s="5"/>
      <c r="Q27" s="5"/>
      <c r="R27" s="68"/>
    </row>
    <row r="28" spans="3:18" ht="15.75" x14ac:dyDescent="0.25">
      <c r="C28" s="547" t="s">
        <v>125</v>
      </c>
      <c r="D28" s="582">
        <v>28</v>
      </c>
      <c r="E28" s="540">
        <v>36</v>
      </c>
      <c r="F28" s="540">
        <v>39</v>
      </c>
      <c r="G28" s="540">
        <v>100</v>
      </c>
      <c r="H28" s="540">
        <v>74</v>
      </c>
      <c r="I28" s="540">
        <v>100</v>
      </c>
      <c r="J28" s="540">
        <v>67</v>
      </c>
      <c r="K28" s="540">
        <v>101</v>
      </c>
      <c r="L28" s="540">
        <v>90</v>
      </c>
      <c r="M28" s="541">
        <v>102</v>
      </c>
      <c r="N28" s="5"/>
      <c r="O28" s="5"/>
      <c r="P28" s="5"/>
      <c r="Q28" s="5"/>
      <c r="R28" s="68"/>
    </row>
    <row r="29" spans="3:18" ht="15.75" x14ac:dyDescent="0.25">
      <c r="C29" s="77" t="s">
        <v>126</v>
      </c>
      <c r="D29" s="268">
        <v>14</v>
      </c>
      <c r="E29" s="196">
        <v>22</v>
      </c>
      <c r="F29" s="196">
        <v>28</v>
      </c>
      <c r="G29" s="196">
        <v>61</v>
      </c>
      <c r="H29" s="196">
        <v>29</v>
      </c>
      <c r="I29" s="196">
        <v>34</v>
      </c>
      <c r="J29" s="196">
        <v>39</v>
      </c>
      <c r="K29" s="196">
        <v>35</v>
      </c>
      <c r="L29" s="196">
        <v>56</v>
      </c>
      <c r="M29" s="197">
        <v>68</v>
      </c>
      <c r="N29" s="5"/>
      <c r="O29" s="5"/>
      <c r="P29" s="5"/>
      <c r="Q29" s="5"/>
      <c r="R29" s="68"/>
    </row>
    <row r="30" spans="3:18" ht="15.75" x14ac:dyDescent="0.25">
      <c r="C30" s="547" t="s">
        <v>273</v>
      </c>
      <c r="D30" s="582">
        <v>0</v>
      </c>
      <c r="E30" s="540">
        <v>0</v>
      </c>
      <c r="F30" s="540">
        <v>0</v>
      </c>
      <c r="G30" s="540">
        <v>0</v>
      </c>
      <c r="H30" s="540">
        <v>0</v>
      </c>
      <c r="I30" s="540">
        <v>0</v>
      </c>
      <c r="J30" s="540">
        <v>0</v>
      </c>
      <c r="K30" s="540">
        <v>0</v>
      </c>
      <c r="L30" s="540">
        <v>137</v>
      </c>
      <c r="M30" s="541">
        <v>163</v>
      </c>
      <c r="N30" s="5"/>
      <c r="O30" s="5"/>
      <c r="P30" s="5"/>
      <c r="Q30" s="5"/>
      <c r="R30" s="68"/>
    </row>
    <row r="31" spans="3:18" ht="15.75" x14ac:dyDescent="0.25">
      <c r="C31" s="77" t="s">
        <v>274</v>
      </c>
      <c r="D31" s="268"/>
      <c r="E31" s="196">
        <v>0</v>
      </c>
      <c r="F31" s="196">
        <v>0</v>
      </c>
      <c r="G31" s="196">
        <v>0</v>
      </c>
      <c r="H31" s="196">
        <v>0</v>
      </c>
      <c r="I31" s="196">
        <v>0</v>
      </c>
      <c r="J31" s="196">
        <v>0</v>
      </c>
      <c r="K31" s="196">
        <v>0</v>
      </c>
      <c r="L31" s="196">
        <v>32</v>
      </c>
      <c r="M31" s="197">
        <v>33</v>
      </c>
      <c r="N31" s="5"/>
      <c r="O31" s="5"/>
      <c r="P31" s="5"/>
      <c r="Q31" s="5"/>
      <c r="R31" s="68"/>
    </row>
    <row r="32" spans="3:18" ht="15.75" x14ac:dyDescent="0.25">
      <c r="C32" s="547" t="s">
        <v>111</v>
      </c>
      <c r="D32" s="582">
        <v>0</v>
      </c>
      <c r="E32" s="540">
        <v>0</v>
      </c>
      <c r="F32" s="540">
        <v>0</v>
      </c>
      <c r="G32" s="540">
        <v>0</v>
      </c>
      <c r="H32" s="540">
        <v>0</v>
      </c>
      <c r="I32" s="540">
        <v>0</v>
      </c>
      <c r="J32" s="540">
        <v>0</v>
      </c>
      <c r="K32" s="540">
        <v>4</v>
      </c>
      <c r="L32" s="540">
        <v>1</v>
      </c>
      <c r="M32" s="541">
        <v>2</v>
      </c>
      <c r="N32" s="5"/>
      <c r="O32" s="5"/>
      <c r="P32" s="5"/>
      <c r="Q32" s="5"/>
      <c r="R32" s="68"/>
    </row>
    <row r="33" spans="3:18" ht="15.75" x14ac:dyDescent="0.25">
      <c r="C33" s="77" t="s">
        <v>89</v>
      </c>
      <c r="D33" s="268">
        <v>13</v>
      </c>
      <c r="E33" s="196">
        <v>10</v>
      </c>
      <c r="F33" s="196">
        <v>8</v>
      </c>
      <c r="G33" s="196">
        <v>19</v>
      </c>
      <c r="H33" s="196">
        <v>18</v>
      </c>
      <c r="I33" s="196">
        <v>9</v>
      </c>
      <c r="J33" s="196">
        <v>60</v>
      </c>
      <c r="K33" s="196">
        <v>100</v>
      </c>
      <c r="L33" s="196">
        <v>14</v>
      </c>
      <c r="M33" s="197">
        <v>7</v>
      </c>
      <c r="N33" s="5"/>
      <c r="O33" s="5"/>
      <c r="P33" s="5"/>
      <c r="Q33" s="5"/>
      <c r="R33" s="68"/>
    </row>
    <row r="34" spans="3:18" ht="21.75" customHeight="1" thickBot="1" x14ac:dyDescent="0.3">
      <c r="C34" s="571" t="s">
        <v>10</v>
      </c>
      <c r="D34" s="572">
        <f>SUM(D27:D33)</f>
        <v>131</v>
      </c>
      <c r="E34" s="573">
        <f t="shared" ref="E34:L34" si="2">SUM(E27:E33)</f>
        <v>194</v>
      </c>
      <c r="F34" s="573">
        <f t="shared" si="2"/>
        <v>190</v>
      </c>
      <c r="G34" s="573">
        <f t="shared" si="2"/>
        <v>358</v>
      </c>
      <c r="H34" s="573">
        <f t="shared" si="2"/>
        <v>327</v>
      </c>
      <c r="I34" s="573">
        <f t="shared" si="2"/>
        <v>313</v>
      </c>
      <c r="J34" s="573">
        <f t="shared" si="2"/>
        <v>364</v>
      </c>
      <c r="K34" s="573">
        <f t="shared" si="2"/>
        <v>472</v>
      </c>
      <c r="L34" s="573">
        <f t="shared" si="2"/>
        <v>420</v>
      </c>
      <c r="M34" s="574">
        <v>484</v>
      </c>
      <c r="N34" s="38"/>
      <c r="O34" s="38"/>
      <c r="P34" s="38"/>
      <c r="Q34" s="38"/>
      <c r="R34" s="69"/>
    </row>
    <row r="35" spans="3:18" ht="26.25" customHeight="1" x14ac:dyDescent="0.25">
      <c r="C35" s="991" t="s">
        <v>131</v>
      </c>
      <c r="D35" s="991"/>
      <c r="E35" s="991"/>
      <c r="F35" s="991"/>
      <c r="G35" s="991"/>
      <c r="H35" s="991"/>
      <c r="I35" s="991"/>
      <c r="J35" s="991"/>
      <c r="K35" s="991"/>
      <c r="L35" s="991"/>
      <c r="M35" s="991"/>
    </row>
    <row r="36" spans="3:18" ht="12.75" customHeight="1" x14ac:dyDescent="0.25">
      <c r="C36" s="269" t="s">
        <v>277</v>
      </c>
      <c r="D36" s="14"/>
      <c r="E36" s="14"/>
      <c r="F36" s="14"/>
      <c r="G36" s="14"/>
      <c r="H36" s="14"/>
    </row>
    <row r="37" spans="3:18" ht="47.25" customHeight="1" x14ac:dyDescent="0.25">
      <c r="C37" s="269" t="s">
        <v>276</v>
      </c>
      <c r="D37" s="14"/>
      <c r="E37" s="14"/>
      <c r="F37" s="14"/>
      <c r="G37" s="14"/>
      <c r="H37" s="14"/>
    </row>
    <row r="38" spans="3:18" x14ac:dyDescent="0.25">
      <c r="C38" s="14"/>
      <c r="D38" s="14"/>
      <c r="E38" s="14"/>
      <c r="F38" s="14"/>
      <c r="G38" s="14"/>
      <c r="H38" s="14"/>
    </row>
    <row r="39" spans="3:18" ht="18.75" customHeight="1" x14ac:dyDescent="0.25">
      <c r="C39" s="967" t="s">
        <v>132</v>
      </c>
      <c r="D39" s="967"/>
      <c r="E39" s="967"/>
      <c r="F39" s="967"/>
      <c r="G39" s="967"/>
      <c r="H39" s="967"/>
      <c r="I39" s="967"/>
      <c r="J39" s="967"/>
      <c r="K39" s="967"/>
      <c r="L39" s="967"/>
      <c r="M39" s="967"/>
    </row>
    <row r="40" spans="3:18" ht="4.5" customHeight="1" thickBot="1" x14ac:dyDescent="0.3">
      <c r="C40" s="14"/>
      <c r="D40" s="14"/>
      <c r="E40" s="14"/>
      <c r="F40" s="14"/>
      <c r="G40" s="14"/>
      <c r="H40" s="14"/>
    </row>
    <row r="41" spans="3:18" x14ac:dyDescent="0.25">
      <c r="C41" s="964" t="s">
        <v>60</v>
      </c>
      <c r="D41" s="493" t="s">
        <v>47</v>
      </c>
      <c r="E41" s="494" t="s">
        <v>47</v>
      </c>
      <c r="F41" s="494" t="s">
        <v>47</v>
      </c>
      <c r="G41" s="494" t="s">
        <v>47</v>
      </c>
      <c r="H41" s="494" t="s">
        <v>47</v>
      </c>
      <c r="I41" s="494" t="s">
        <v>47</v>
      </c>
      <c r="J41" s="494" t="s">
        <v>47</v>
      </c>
      <c r="K41" s="495" t="s">
        <v>47</v>
      </c>
      <c r="L41" s="496" t="s">
        <v>47</v>
      </c>
      <c r="M41" s="497" t="s">
        <v>47</v>
      </c>
    </row>
    <row r="42" spans="3:18" ht="15.75" thickBot="1" x14ac:dyDescent="0.3">
      <c r="C42" s="981"/>
      <c r="D42" s="498">
        <v>2001</v>
      </c>
      <c r="E42" s="499">
        <v>2002</v>
      </c>
      <c r="F42" s="499">
        <v>2003</v>
      </c>
      <c r="G42" s="499">
        <v>2004</v>
      </c>
      <c r="H42" s="499">
        <v>2005</v>
      </c>
      <c r="I42" s="499">
        <v>2006</v>
      </c>
      <c r="J42" s="499">
        <v>2007</v>
      </c>
      <c r="K42" s="500">
        <v>2008</v>
      </c>
      <c r="L42" s="501">
        <v>2009</v>
      </c>
      <c r="M42" s="502">
        <v>2010</v>
      </c>
    </row>
    <row r="43" spans="3:18" ht="21.75" customHeight="1" thickBot="1" x14ac:dyDescent="0.3">
      <c r="C43" s="468" t="s">
        <v>10</v>
      </c>
      <c r="D43" s="189">
        <f>D34</f>
        <v>131</v>
      </c>
      <c r="E43" s="190">
        <f t="shared" ref="E43:L43" si="3">E34</f>
        <v>194</v>
      </c>
      <c r="F43" s="190">
        <f t="shared" si="3"/>
        <v>190</v>
      </c>
      <c r="G43" s="190">
        <f t="shared" si="3"/>
        <v>358</v>
      </c>
      <c r="H43" s="190">
        <f t="shared" si="3"/>
        <v>327</v>
      </c>
      <c r="I43" s="190">
        <f t="shared" si="3"/>
        <v>313</v>
      </c>
      <c r="J43" s="190">
        <f t="shared" si="3"/>
        <v>364</v>
      </c>
      <c r="K43" s="190">
        <f t="shared" si="3"/>
        <v>472</v>
      </c>
      <c r="L43" s="190">
        <f t="shared" si="3"/>
        <v>420</v>
      </c>
      <c r="M43" s="191">
        <v>484</v>
      </c>
    </row>
    <row r="44" spans="3:18" ht="26.25" customHeight="1" x14ac:dyDescent="0.25">
      <c r="C44" s="992" t="s">
        <v>131</v>
      </c>
      <c r="D44" s="992"/>
      <c r="E44" s="992"/>
      <c r="F44" s="992"/>
      <c r="G44" s="992"/>
      <c r="H44" s="992"/>
      <c r="I44" s="992"/>
      <c r="J44" s="992"/>
      <c r="K44" s="992"/>
      <c r="L44" s="992"/>
      <c r="M44" s="992"/>
    </row>
    <row r="45" spans="3:18" x14ac:dyDescent="0.25">
      <c r="C45" s="14"/>
      <c r="D45" s="14"/>
      <c r="E45" s="14"/>
      <c r="F45" s="14"/>
      <c r="G45" s="14"/>
      <c r="H45" s="14"/>
    </row>
    <row r="46" spans="3:18" x14ac:dyDescent="0.25">
      <c r="C46" s="14"/>
      <c r="D46" s="14"/>
      <c r="E46" s="14"/>
      <c r="F46" s="14"/>
      <c r="G46" s="14"/>
      <c r="H46" s="14"/>
    </row>
    <row r="47" spans="3:18" ht="22.5" customHeight="1" x14ac:dyDescent="0.25">
      <c r="C47" s="967" t="s">
        <v>132</v>
      </c>
      <c r="D47" s="967"/>
      <c r="E47" s="967"/>
      <c r="F47" s="967"/>
      <c r="G47" s="967"/>
      <c r="H47" s="967"/>
      <c r="I47" s="967"/>
      <c r="J47" s="967"/>
      <c r="K47" s="967"/>
      <c r="L47" s="967"/>
      <c r="M47" s="967"/>
    </row>
    <row r="48" spans="3:18" ht="1.5" customHeight="1" x14ac:dyDescent="0.25">
      <c r="C48" s="14"/>
      <c r="D48" s="14"/>
      <c r="E48" s="14"/>
      <c r="F48" s="14"/>
      <c r="G48" s="14"/>
      <c r="H48" s="14"/>
    </row>
    <row r="49" spans="3:13" x14ac:dyDescent="0.25">
      <c r="C49" s="14"/>
      <c r="D49" s="14"/>
      <c r="E49" s="14"/>
      <c r="F49" s="14"/>
      <c r="G49" s="14"/>
      <c r="H49" s="14"/>
    </row>
    <row r="50" spans="3:13" x14ac:dyDescent="0.25">
      <c r="C50" s="14"/>
      <c r="D50" s="14"/>
      <c r="E50" s="14"/>
      <c r="F50" s="14"/>
      <c r="G50" s="14"/>
      <c r="H50" s="14"/>
    </row>
    <row r="51" spans="3:13" x14ac:dyDescent="0.25">
      <c r="C51" s="14"/>
      <c r="D51" s="14"/>
      <c r="E51" s="14"/>
      <c r="F51" s="14"/>
      <c r="G51" s="14"/>
      <c r="H51" s="14"/>
    </row>
    <row r="52" spans="3:13" x14ac:dyDescent="0.25">
      <c r="C52" s="14"/>
      <c r="D52" s="14"/>
      <c r="E52" s="14"/>
      <c r="F52" s="14"/>
      <c r="G52" s="14"/>
      <c r="H52" s="14"/>
    </row>
    <row r="53" spans="3:13" x14ac:dyDescent="0.25">
      <c r="C53" s="14"/>
      <c r="D53" s="14"/>
      <c r="E53" s="14"/>
      <c r="F53" s="14"/>
      <c r="G53" s="14"/>
      <c r="H53" s="14"/>
    </row>
    <row r="54" spans="3:13" x14ac:dyDescent="0.25">
      <c r="C54" s="14"/>
      <c r="D54" s="14"/>
      <c r="E54" s="14"/>
      <c r="F54" s="14"/>
      <c r="G54" s="14"/>
      <c r="H54" s="14"/>
    </row>
    <row r="55" spans="3:13" x14ac:dyDescent="0.25">
      <c r="C55" s="14"/>
      <c r="D55" s="14"/>
      <c r="E55" s="14"/>
      <c r="F55" s="14"/>
      <c r="G55" s="14"/>
      <c r="H55" s="14"/>
    </row>
    <row r="56" spans="3:13" x14ac:dyDescent="0.25">
      <c r="C56" s="14"/>
      <c r="D56" s="14"/>
      <c r="E56" s="14"/>
      <c r="F56" s="14"/>
      <c r="G56" s="14"/>
      <c r="H56" s="14"/>
    </row>
    <row r="57" spans="3:13" ht="44.25" customHeight="1" x14ac:dyDescent="0.25">
      <c r="C57" s="14"/>
      <c r="D57" s="14"/>
      <c r="E57" s="14"/>
      <c r="F57" s="14"/>
      <c r="G57" s="14"/>
      <c r="H57" s="14"/>
    </row>
    <row r="58" spans="3:13" x14ac:dyDescent="0.25">
      <c r="C58" s="14"/>
      <c r="D58" s="14"/>
      <c r="E58" s="14"/>
      <c r="F58" s="14"/>
      <c r="G58" s="14"/>
      <c r="H58" s="14"/>
    </row>
    <row r="59" spans="3:13" ht="20.25" customHeight="1" x14ac:dyDescent="0.25">
      <c r="C59" s="958" t="s">
        <v>203</v>
      </c>
      <c r="D59" s="958"/>
      <c r="E59" s="958"/>
      <c r="F59" s="958"/>
      <c r="G59" s="958"/>
      <c r="H59" s="958"/>
      <c r="I59" s="958"/>
      <c r="J59" s="958"/>
      <c r="K59" s="958"/>
      <c r="L59" s="958"/>
      <c r="M59" s="958"/>
    </row>
    <row r="60" spans="3:13" ht="6" customHeight="1" thickBot="1" x14ac:dyDescent="0.3">
      <c r="C60" s="14"/>
      <c r="D60" s="14"/>
      <c r="E60" s="14"/>
      <c r="F60" s="14"/>
      <c r="G60" s="14"/>
      <c r="H60" s="14"/>
    </row>
    <row r="61" spans="3:13" ht="18.75" customHeight="1" x14ac:dyDescent="0.25">
      <c r="C61" s="964" t="s">
        <v>46</v>
      </c>
      <c r="D61" s="493" t="s">
        <v>47</v>
      </c>
      <c r="E61" s="494" t="s">
        <v>47</v>
      </c>
      <c r="F61" s="494" t="s">
        <v>47</v>
      </c>
      <c r="G61" s="494" t="s">
        <v>47</v>
      </c>
      <c r="H61" s="494" t="s">
        <v>47</v>
      </c>
      <c r="I61" s="494" t="s">
        <v>47</v>
      </c>
      <c r="J61" s="494" t="s">
        <v>47</v>
      </c>
      <c r="K61" s="495" t="s">
        <v>47</v>
      </c>
      <c r="L61" s="496" t="s">
        <v>47</v>
      </c>
      <c r="M61" s="497" t="s">
        <v>47</v>
      </c>
    </row>
    <row r="62" spans="3:13" ht="15.75" customHeight="1" thickBot="1" x14ac:dyDescent="0.3">
      <c r="C62" s="981"/>
      <c r="D62" s="498">
        <v>2001</v>
      </c>
      <c r="E62" s="499">
        <v>2002</v>
      </c>
      <c r="F62" s="499">
        <v>2003</v>
      </c>
      <c r="G62" s="499">
        <v>2004</v>
      </c>
      <c r="H62" s="499">
        <v>2005</v>
      </c>
      <c r="I62" s="499">
        <v>2006</v>
      </c>
      <c r="J62" s="499">
        <v>2007</v>
      </c>
      <c r="K62" s="500">
        <v>2008</v>
      </c>
      <c r="L62" s="501">
        <v>2009</v>
      </c>
      <c r="M62" s="502">
        <v>2010</v>
      </c>
    </row>
    <row r="63" spans="3:13" x14ac:dyDescent="0.25">
      <c r="C63" s="76" t="s">
        <v>94</v>
      </c>
      <c r="D63" s="267">
        <v>97</v>
      </c>
      <c r="E63" s="204">
        <v>135</v>
      </c>
      <c r="F63" s="204">
        <v>144</v>
      </c>
      <c r="G63" s="204">
        <v>244</v>
      </c>
      <c r="H63" s="204">
        <v>256</v>
      </c>
      <c r="I63" s="204">
        <v>219</v>
      </c>
      <c r="J63" s="204">
        <v>256</v>
      </c>
      <c r="K63" s="204">
        <v>369</v>
      </c>
      <c r="L63" s="204">
        <v>347</v>
      </c>
      <c r="M63" s="205">
        <v>393</v>
      </c>
    </row>
    <row r="64" spans="3:13" ht="15.75" customHeight="1" x14ac:dyDescent="0.25">
      <c r="C64" s="547" t="s">
        <v>95</v>
      </c>
      <c r="D64" s="582">
        <v>32</v>
      </c>
      <c r="E64" s="540">
        <v>49</v>
      </c>
      <c r="F64" s="540">
        <v>41</v>
      </c>
      <c r="G64" s="540">
        <v>111</v>
      </c>
      <c r="H64" s="540">
        <v>64</v>
      </c>
      <c r="I64" s="540">
        <v>89</v>
      </c>
      <c r="J64" s="540">
        <v>98</v>
      </c>
      <c r="K64" s="540">
        <v>98</v>
      </c>
      <c r="L64" s="540">
        <v>72</v>
      </c>
      <c r="M64" s="541">
        <v>90</v>
      </c>
    </row>
    <row r="65" spans="3:16" x14ac:dyDescent="0.25">
      <c r="C65" s="77" t="s">
        <v>89</v>
      </c>
      <c r="D65" s="268">
        <v>2</v>
      </c>
      <c r="E65" s="196">
        <v>10</v>
      </c>
      <c r="F65" s="196">
        <v>5</v>
      </c>
      <c r="G65" s="196">
        <v>3</v>
      </c>
      <c r="H65" s="196">
        <v>7</v>
      </c>
      <c r="I65" s="196">
        <v>5</v>
      </c>
      <c r="J65" s="196">
        <v>10</v>
      </c>
      <c r="K65" s="196">
        <v>5</v>
      </c>
      <c r="L65" s="196">
        <v>1</v>
      </c>
      <c r="M65" s="197">
        <v>1</v>
      </c>
    </row>
    <row r="66" spans="3:16" ht="21.75" customHeight="1" thickBot="1" x14ac:dyDescent="0.3">
      <c r="C66" s="571" t="s">
        <v>10</v>
      </c>
      <c r="D66" s="572">
        <f>SUM(D63:D65)</f>
        <v>131</v>
      </c>
      <c r="E66" s="573">
        <f t="shared" ref="E66:L66" si="4">SUM(E63:E65)</f>
        <v>194</v>
      </c>
      <c r="F66" s="573">
        <f t="shared" si="4"/>
        <v>190</v>
      </c>
      <c r="G66" s="573">
        <f t="shared" si="4"/>
        <v>358</v>
      </c>
      <c r="H66" s="573">
        <f t="shared" si="4"/>
        <v>327</v>
      </c>
      <c r="I66" s="573">
        <f t="shared" si="4"/>
        <v>313</v>
      </c>
      <c r="J66" s="573">
        <f t="shared" si="4"/>
        <v>364</v>
      </c>
      <c r="K66" s="573">
        <f t="shared" si="4"/>
        <v>472</v>
      </c>
      <c r="L66" s="573">
        <f t="shared" si="4"/>
        <v>420</v>
      </c>
      <c r="M66" s="574">
        <v>484</v>
      </c>
    </row>
    <row r="67" spans="3:16" ht="26.25" customHeight="1" x14ac:dyDescent="0.25">
      <c r="C67" s="991" t="s">
        <v>131</v>
      </c>
      <c r="D67" s="991"/>
      <c r="E67" s="991"/>
      <c r="F67" s="991"/>
      <c r="G67" s="991"/>
      <c r="H67" s="991"/>
      <c r="I67" s="991"/>
      <c r="J67" s="991"/>
      <c r="K67" s="991"/>
      <c r="L67" s="991"/>
      <c r="M67" s="991"/>
    </row>
    <row r="70" spans="3:16" ht="33" customHeight="1" x14ac:dyDescent="0.3">
      <c r="C70" s="958" t="s">
        <v>204</v>
      </c>
      <c r="D70" s="958"/>
      <c r="E70" s="958"/>
      <c r="F70" s="958"/>
      <c r="G70" s="958"/>
      <c r="H70" s="958"/>
      <c r="I70" s="958"/>
      <c r="J70" s="958"/>
      <c r="K70" s="958"/>
      <c r="L70" s="958"/>
      <c r="M70" s="958"/>
      <c r="N70" s="47"/>
      <c r="O70" s="47"/>
      <c r="P70" s="47"/>
    </row>
    <row r="71" spans="3:16" ht="5.25" customHeight="1" thickBot="1" x14ac:dyDescent="0.3"/>
    <row r="72" spans="3:16" ht="38.25" customHeight="1" thickBot="1" x14ac:dyDescent="0.3">
      <c r="C72" s="504" t="s">
        <v>46</v>
      </c>
      <c r="D72" s="455" t="s">
        <v>63</v>
      </c>
      <c r="E72" s="456" t="s">
        <v>64</v>
      </c>
      <c r="F72" s="456" t="s">
        <v>65</v>
      </c>
      <c r="G72" s="456" t="s">
        <v>66</v>
      </c>
      <c r="H72" s="456" t="s">
        <v>67</v>
      </c>
      <c r="I72" s="456" t="s">
        <v>68</v>
      </c>
      <c r="J72" s="456" t="s">
        <v>69</v>
      </c>
      <c r="K72" s="456" t="s">
        <v>270</v>
      </c>
      <c r="L72" s="457" t="s">
        <v>388</v>
      </c>
      <c r="M72" s="19"/>
      <c r="N72" s="19"/>
      <c r="O72" s="19"/>
      <c r="P72" s="19"/>
    </row>
    <row r="73" spans="3:16" ht="15.75" customHeight="1" x14ac:dyDescent="0.25">
      <c r="C73" s="43" t="s">
        <v>94</v>
      </c>
      <c r="D73" s="246">
        <f t="shared" ref="D73:L76" si="5">(E13-D13)/D13</f>
        <v>0.39175257731958762</v>
      </c>
      <c r="E73" s="247">
        <f t="shared" si="5"/>
        <v>6.6666666666666666E-2</v>
      </c>
      <c r="F73" s="247">
        <f t="shared" si="5"/>
        <v>0.69444444444444442</v>
      </c>
      <c r="G73" s="247">
        <f t="shared" si="5"/>
        <v>4.9180327868852458E-2</v>
      </c>
      <c r="H73" s="247">
        <f t="shared" si="5"/>
        <v>-0.14453125</v>
      </c>
      <c r="I73" s="247">
        <f t="shared" si="5"/>
        <v>0.16894977168949771</v>
      </c>
      <c r="J73" s="247">
        <f t="shared" si="5"/>
        <v>0.44140625</v>
      </c>
      <c r="K73" s="247">
        <f t="shared" si="5"/>
        <v>-5.9620596205962058E-2</v>
      </c>
      <c r="L73" s="248">
        <f t="shared" si="5"/>
        <v>0.13256484149855907</v>
      </c>
      <c r="M73" s="72"/>
      <c r="N73" s="72"/>
      <c r="O73" s="72"/>
      <c r="P73" s="72"/>
    </row>
    <row r="74" spans="3:16" x14ac:dyDescent="0.25">
      <c r="C74" s="505" t="s">
        <v>95</v>
      </c>
      <c r="D74" s="552">
        <f t="shared" si="5"/>
        <v>0.53125</v>
      </c>
      <c r="E74" s="553">
        <f t="shared" si="5"/>
        <v>-0.16326530612244897</v>
      </c>
      <c r="F74" s="553">
        <f t="shared" si="5"/>
        <v>1.7073170731707317</v>
      </c>
      <c r="G74" s="553">
        <f t="shared" si="5"/>
        <v>-0.42342342342342343</v>
      </c>
      <c r="H74" s="553">
        <f t="shared" si="5"/>
        <v>0.390625</v>
      </c>
      <c r="I74" s="553">
        <f t="shared" si="5"/>
        <v>0.10112359550561797</v>
      </c>
      <c r="J74" s="553">
        <f>(K14-J14)/J14</f>
        <v>0</v>
      </c>
      <c r="K74" s="553">
        <f>(L14-K14)/K14</f>
        <v>-0.26530612244897961</v>
      </c>
      <c r="L74" s="554">
        <f>(M14-L14)/L14</f>
        <v>0.25</v>
      </c>
      <c r="M74" s="72"/>
      <c r="N74" s="72"/>
      <c r="O74" s="72"/>
      <c r="P74" s="72"/>
    </row>
    <row r="75" spans="3:16" x14ac:dyDescent="0.25">
      <c r="C75" s="42" t="s">
        <v>89</v>
      </c>
      <c r="D75" s="249">
        <f t="shared" si="5"/>
        <v>4</v>
      </c>
      <c r="E75" s="250">
        <f t="shared" si="5"/>
        <v>-0.5</v>
      </c>
      <c r="F75" s="250">
        <f t="shared" si="5"/>
        <v>-0.4</v>
      </c>
      <c r="G75" s="250">
        <f t="shared" si="5"/>
        <v>1.3333333333333333</v>
      </c>
      <c r="H75" s="250">
        <f t="shared" si="5"/>
        <v>-0.2857142857142857</v>
      </c>
      <c r="I75" s="250">
        <f t="shared" si="5"/>
        <v>1</v>
      </c>
      <c r="J75" s="250">
        <f t="shared" si="5"/>
        <v>-0.5</v>
      </c>
      <c r="K75" s="250">
        <f t="shared" si="5"/>
        <v>-0.8</v>
      </c>
      <c r="L75" s="251">
        <f t="shared" si="5"/>
        <v>0</v>
      </c>
      <c r="M75" s="72"/>
      <c r="N75" s="72"/>
      <c r="O75" s="72"/>
      <c r="P75" s="72"/>
    </row>
    <row r="76" spans="3:16" ht="21.75" customHeight="1" thickBot="1" x14ac:dyDescent="0.3">
      <c r="C76" s="575" t="s">
        <v>100</v>
      </c>
      <c r="D76" s="576">
        <f t="shared" si="5"/>
        <v>0.48091603053435117</v>
      </c>
      <c r="E76" s="577">
        <f t="shared" si="5"/>
        <v>-2.0618556701030927E-2</v>
      </c>
      <c r="F76" s="577">
        <f t="shared" si="5"/>
        <v>0.88421052631578945</v>
      </c>
      <c r="G76" s="577">
        <f t="shared" si="5"/>
        <v>-8.6592178770949726E-2</v>
      </c>
      <c r="H76" s="577">
        <f t="shared" si="5"/>
        <v>-4.2813455657492352E-2</v>
      </c>
      <c r="I76" s="577">
        <f>(J16-I16)/I16</f>
        <v>0.16293929712460065</v>
      </c>
      <c r="J76" s="577">
        <f t="shared" si="5"/>
        <v>0.2967032967032967</v>
      </c>
      <c r="K76" s="577">
        <f t="shared" si="5"/>
        <v>-0.11016949152542373</v>
      </c>
      <c r="L76" s="578">
        <f t="shared" si="5"/>
        <v>0.15238095238095239</v>
      </c>
      <c r="M76" s="37"/>
      <c r="N76" s="37"/>
      <c r="O76" s="37"/>
      <c r="P76" s="37"/>
    </row>
    <row r="77" spans="3:16" ht="25.5" customHeight="1" x14ac:dyDescent="0.25">
      <c r="C77" s="992" t="s">
        <v>131</v>
      </c>
      <c r="D77" s="992"/>
      <c r="E77" s="992"/>
      <c r="F77" s="992"/>
      <c r="G77" s="992"/>
      <c r="H77" s="992"/>
      <c r="I77" s="992"/>
      <c r="J77" s="992"/>
      <c r="K77" s="992"/>
      <c r="L77" s="992"/>
      <c r="M77" s="992"/>
    </row>
    <row r="80" spans="3:16" ht="32.25" customHeight="1" x14ac:dyDescent="0.3">
      <c r="C80" s="959" t="s">
        <v>205</v>
      </c>
      <c r="D80" s="959"/>
      <c r="E80" s="959"/>
      <c r="F80" s="959"/>
      <c r="G80" s="959"/>
      <c r="H80" s="959"/>
      <c r="I80" s="959"/>
      <c r="J80" s="959"/>
      <c r="K80" s="959"/>
      <c r="L80" s="959"/>
      <c r="M80" s="959"/>
      <c r="N80" s="47"/>
      <c r="O80" s="47"/>
      <c r="P80" s="47"/>
    </row>
    <row r="81" spans="3:17" ht="3.75" customHeight="1" thickBot="1" x14ac:dyDescent="0.3"/>
    <row r="82" spans="3:17" ht="15.75" customHeight="1" x14ac:dyDescent="0.25">
      <c r="C82" s="964" t="s">
        <v>46</v>
      </c>
      <c r="D82" s="493" t="s">
        <v>47</v>
      </c>
      <c r="E82" s="494" t="s">
        <v>47</v>
      </c>
      <c r="F82" s="494" t="s">
        <v>47</v>
      </c>
      <c r="G82" s="494" t="s">
        <v>47</v>
      </c>
      <c r="H82" s="494" t="s">
        <v>47</v>
      </c>
      <c r="I82" s="494" t="s">
        <v>47</v>
      </c>
      <c r="J82" s="494" t="s">
        <v>47</v>
      </c>
      <c r="K82" s="495" t="s">
        <v>47</v>
      </c>
      <c r="L82" s="496" t="s">
        <v>47</v>
      </c>
      <c r="M82" s="497" t="s">
        <v>47</v>
      </c>
      <c r="N82" s="5"/>
      <c r="O82" s="5"/>
      <c r="P82" s="5"/>
      <c r="Q82" s="5"/>
    </row>
    <row r="83" spans="3:17" ht="16.5" customHeight="1" thickBot="1" x14ac:dyDescent="0.3">
      <c r="C83" s="981"/>
      <c r="D83" s="498">
        <v>2001</v>
      </c>
      <c r="E83" s="499">
        <v>2002</v>
      </c>
      <c r="F83" s="499">
        <v>2003</v>
      </c>
      <c r="G83" s="499">
        <v>2004</v>
      </c>
      <c r="H83" s="499">
        <v>2005</v>
      </c>
      <c r="I83" s="499">
        <v>2006</v>
      </c>
      <c r="J83" s="499">
        <v>2007</v>
      </c>
      <c r="K83" s="500">
        <v>2008</v>
      </c>
      <c r="L83" s="501">
        <v>2009</v>
      </c>
      <c r="M83" s="502">
        <v>2010</v>
      </c>
      <c r="N83" s="5"/>
      <c r="O83" s="5"/>
      <c r="P83" s="5"/>
      <c r="Q83" s="5"/>
    </row>
    <row r="84" spans="3:17" x14ac:dyDescent="0.25">
      <c r="C84" s="43" t="s">
        <v>94</v>
      </c>
      <c r="D84" s="246">
        <f>D13/$D$16</f>
        <v>0.74045801526717558</v>
      </c>
      <c r="E84" s="247">
        <f>E13/$E$16</f>
        <v>0.69587628865979378</v>
      </c>
      <c r="F84" s="247">
        <f>F13/$F$16</f>
        <v>0.75789473684210529</v>
      </c>
      <c r="G84" s="247">
        <f>G13/$G$16</f>
        <v>0.68156424581005581</v>
      </c>
      <c r="H84" s="247">
        <f>H13/$H$16</f>
        <v>0.78287461773700306</v>
      </c>
      <c r="I84" s="247">
        <f>I13/$I$16</f>
        <v>0.69968051118210861</v>
      </c>
      <c r="J84" s="247">
        <f>J13/$J$16</f>
        <v>0.70329670329670335</v>
      </c>
      <c r="K84" s="247">
        <f>K13/$K$16</f>
        <v>0.78177966101694918</v>
      </c>
      <c r="L84" s="247">
        <f>L13/$L$16</f>
        <v>0.82619047619047614</v>
      </c>
      <c r="M84" s="248">
        <f>M13/$M$16</f>
        <v>0.81198347107438018</v>
      </c>
      <c r="N84" s="73"/>
      <c r="O84" s="73"/>
      <c r="P84" s="73"/>
      <c r="Q84" s="73"/>
    </row>
    <row r="85" spans="3:17" x14ac:dyDescent="0.25">
      <c r="C85" s="505" t="s">
        <v>95</v>
      </c>
      <c r="D85" s="552">
        <f>D14/$D$16</f>
        <v>0.24427480916030533</v>
      </c>
      <c r="E85" s="553">
        <f>E14/$E$16</f>
        <v>0.25257731958762886</v>
      </c>
      <c r="F85" s="553">
        <f>F14/$F$16</f>
        <v>0.21578947368421053</v>
      </c>
      <c r="G85" s="553">
        <f>G14/$G$16</f>
        <v>0.31005586592178769</v>
      </c>
      <c r="H85" s="553">
        <f>H14/$H$16</f>
        <v>0.19571865443425077</v>
      </c>
      <c r="I85" s="553">
        <f>I14/$I$16</f>
        <v>0.28434504792332266</v>
      </c>
      <c r="J85" s="553">
        <f>J14/$J$16</f>
        <v>0.26923076923076922</v>
      </c>
      <c r="K85" s="553">
        <f>K14/$K$16</f>
        <v>0.2076271186440678</v>
      </c>
      <c r="L85" s="553">
        <f>L14/$L$16</f>
        <v>0.17142857142857143</v>
      </c>
      <c r="M85" s="554">
        <f>M14/$M$16</f>
        <v>0.18595041322314049</v>
      </c>
      <c r="N85" s="73"/>
      <c r="O85" s="73"/>
      <c r="P85" s="73"/>
      <c r="Q85" s="73"/>
    </row>
    <row r="86" spans="3:17" x14ac:dyDescent="0.25">
      <c r="C86" s="42" t="s">
        <v>89</v>
      </c>
      <c r="D86" s="249">
        <f>D15/$D$16</f>
        <v>1.5267175572519083E-2</v>
      </c>
      <c r="E86" s="250">
        <f>E15/$E$16</f>
        <v>5.1546391752577317E-2</v>
      </c>
      <c r="F86" s="250">
        <f>F15/$F$16</f>
        <v>2.6315789473684209E-2</v>
      </c>
      <c r="G86" s="250">
        <f>G15/$G$16</f>
        <v>8.3798882681564244E-3</v>
      </c>
      <c r="H86" s="250">
        <f>H15/$H$16</f>
        <v>2.1406727828746176E-2</v>
      </c>
      <c r="I86" s="250">
        <f>I15/$I$16</f>
        <v>1.5974440894568689E-2</v>
      </c>
      <c r="J86" s="250">
        <f>J15/$J$16</f>
        <v>2.7472527472527472E-2</v>
      </c>
      <c r="K86" s="250">
        <f>K15/$K$16</f>
        <v>1.059322033898305E-2</v>
      </c>
      <c r="L86" s="250">
        <f>L15/$L$16</f>
        <v>2.3809523809523812E-3</v>
      </c>
      <c r="M86" s="251">
        <f>M15/$M$16</f>
        <v>2.0661157024793389E-3</v>
      </c>
      <c r="N86" s="73"/>
      <c r="O86" s="73"/>
      <c r="P86" s="73"/>
      <c r="Q86" s="73"/>
    </row>
    <row r="87" spans="3:17" ht="21.75" customHeight="1" thickBot="1" x14ac:dyDescent="0.3">
      <c r="C87" s="509" t="s">
        <v>10</v>
      </c>
      <c r="D87" s="522">
        <f>SUM(D84:D86)</f>
        <v>1</v>
      </c>
      <c r="E87" s="523">
        <f t="shared" ref="E87:M87" si="6">SUM(E84:E86)</f>
        <v>1</v>
      </c>
      <c r="F87" s="523">
        <f t="shared" si="6"/>
        <v>1</v>
      </c>
      <c r="G87" s="523">
        <f t="shared" si="6"/>
        <v>0.99999999999999989</v>
      </c>
      <c r="H87" s="523">
        <f t="shared" si="6"/>
        <v>1</v>
      </c>
      <c r="I87" s="523">
        <f t="shared" si="6"/>
        <v>0.99999999999999989</v>
      </c>
      <c r="J87" s="523">
        <f t="shared" si="6"/>
        <v>1</v>
      </c>
      <c r="K87" s="523">
        <f t="shared" si="6"/>
        <v>1</v>
      </c>
      <c r="L87" s="523">
        <f t="shared" si="6"/>
        <v>1</v>
      </c>
      <c r="M87" s="524">
        <f t="shared" si="6"/>
        <v>1</v>
      </c>
      <c r="N87" s="40"/>
      <c r="O87" s="40"/>
      <c r="P87" s="40"/>
      <c r="Q87" s="40"/>
    </row>
    <row r="88" spans="3:17" ht="27" customHeight="1" x14ac:dyDescent="0.25">
      <c r="C88" s="991" t="s">
        <v>131</v>
      </c>
      <c r="D88" s="991"/>
      <c r="E88" s="991"/>
      <c r="F88" s="991"/>
      <c r="G88" s="991"/>
      <c r="H88" s="991"/>
      <c r="I88" s="991"/>
      <c r="J88" s="991"/>
      <c r="K88" s="991"/>
      <c r="L88" s="991"/>
      <c r="M88" s="991"/>
    </row>
    <row r="91" spans="3:17" ht="21" customHeight="1" x14ac:dyDescent="0.3">
      <c r="C91" s="958" t="s">
        <v>203</v>
      </c>
      <c r="D91" s="958"/>
      <c r="E91" s="958"/>
      <c r="F91" s="958"/>
      <c r="G91" s="958"/>
      <c r="H91" s="958"/>
      <c r="I91" s="958"/>
      <c r="J91" s="958"/>
      <c r="K91" s="958"/>
      <c r="L91" s="958"/>
      <c r="M91" s="958"/>
      <c r="N91" s="47"/>
      <c r="O91" s="47"/>
      <c r="P91" s="47"/>
    </row>
    <row r="92" spans="3:17" ht="5.25" customHeight="1" x14ac:dyDescent="0.25"/>
    <row r="103" spans="3:16" ht="4.5" customHeight="1" x14ac:dyDescent="0.25"/>
    <row r="105" spans="3:16" x14ac:dyDescent="0.25">
      <c r="C105" s="14"/>
    </row>
    <row r="107" spans="3:16" ht="25.5" customHeight="1" x14ac:dyDescent="0.3">
      <c r="C107" s="958" t="s">
        <v>206</v>
      </c>
      <c r="D107" s="958"/>
      <c r="E107" s="958"/>
      <c r="F107" s="958"/>
      <c r="G107" s="958"/>
      <c r="H107" s="958"/>
      <c r="I107" s="958"/>
      <c r="J107" s="958"/>
      <c r="K107" s="958"/>
      <c r="L107" s="958"/>
      <c r="M107" s="958"/>
      <c r="N107" s="47"/>
      <c r="O107" s="47"/>
      <c r="P107" s="47"/>
    </row>
    <row r="108" spans="3:16" ht="6" customHeight="1" thickBot="1" x14ac:dyDescent="0.3"/>
    <row r="109" spans="3:16" x14ac:dyDescent="0.25">
      <c r="C109" s="964" t="s">
        <v>46</v>
      </c>
      <c r="D109" s="493" t="s">
        <v>47</v>
      </c>
      <c r="E109" s="494" t="s">
        <v>47</v>
      </c>
      <c r="F109" s="494" t="s">
        <v>47</v>
      </c>
      <c r="G109" s="494" t="s">
        <v>47</v>
      </c>
      <c r="H109" s="494" t="s">
        <v>47</v>
      </c>
      <c r="I109" s="494" t="s">
        <v>47</v>
      </c>
      <c r="J109" s="494" t="s">
        <v>47</v>
      </c>
      <c r="K109" s="495" t="s">
        <v>47</v>
      </c>
      <c r="L109" s="496" t="s">
        <v>47</v>
      </c>
      <c r="M109" s="497" t="s">
        <v>47</v>
      </c>
    </row>
    <row r="110" spans="3:16" ht="15.75" thickBot="1" x14ac:dyDescent="0.3">
      <c r="C110" s="981"/>
      <c r="D110" s="498">
        <v>2001</v>
      </c>
      <c r="E110" s="499">
        <v>2002</v>
      </c>
      <c r="F110" s="499">
        <v>2003</v>
      </c>
      <c r="G110" s="499">
        <v>2004</v>
      </c>
      <c r="H110" s="499">
        <v>2005</v>
      </c>
      <c r="I110" s="499">
        <v>2006</v>
      </c>
      <c r="J110" s="499">
        <v>2007</v>
      </c>
      <c r="K110" s="500">
        <v>2008</v>
      </c>
      <c r="L110" s="501">
        <v>2009</v>
      </c>
      <c r="M110" s="502">
        <v>2010</v>
      </c>
    </row>
    <row r="111" spans="3:16" ht="15" customHeight="1" x14ac:dyDescent="0.25">
      <c r="C111" s="76" t="s">
        <v>120</v>
      </c>
      <c r="D111" s="267">
        <v>8</v>
      </c>
      <c r="E111" s="204">
        <v>9</v>
      </c>
      <c r="F111" s="204">
        <v>6</v>
      </c>
      <c r="G111" s="204">
        <v>15</v>
      </c>
      <c r="H111" s="204">
        <v>14</v>
      </c>
      <c r="I111" s="204">
        <v>11</v>
      </c>
      <c r="J111" s="204">
        <v>2</v>
      </c>
      <c r="K111" s="204">
        <v>15</v>
      </c>
      <c r="L111" s="204">
        <v>10</v>
      </c>
      <c r="M111" s="205">
        <v>18</v>
      </c>
    </row>
    <row r="112" spans="3:16" x14ac:dyDescent="0.25">
      <c r="C112" s="547" t="s">
        <v>121</v>
      </c>
      <c r="D112" s="582">
        <v>11</v>
      </c>
      <c r="E112" s="540">
        <v>15</v>
      </c>
      <c r="F112" s="540">
        <v>19</v>
      </c>
      <c r="G112" s="540">
        <v>39</v>
      </c>
      <c r="H112" s="540">
        <v>15</v>
      </c>
      <c r="I112" s="540">
        <v>13</v>
      </c>
      <c r="J112" s="540">
        <v>14</v>
      </c>
      <c r="K112" s="540">
        <v>11</v>
      </c>
      <c r="L112" s="540">
        <v>8</v>
      </c>
      <c r="M112" s="541">
        <v>3</v>
      </c>
    </row>
    <row r="113" spans="3:17" x14ac:dyDescent="0.25">
      <c r="C113" s="77" t="s">
        <v>122</v>
      </c>
      <c r="D113" s="268">
        <v>23</v>
      </c>
      <c r="E113" s="196">
        <v>38</v>
      </c>
      <c r="F113" s="196">
        <v>33</v>
      </c>
      <c r="G113" s="196">
        <v>59</v>
      </c>
      <c r="H113" s="196">
        <v>55</v>
      </c>
      <c r="I113" s="196">
        <v>53</v>
      </c>
      <c r="J113" s="196">
        <v>50</v>
      </c>
      <c r="K113" s="196">
        <v>23</v>
      </c>
      <c r="L113" s="196">
        <v>21</v>
      </c>
      <c r="M113" s="197">
        <v>21</v>
      </c>
    </row>
    <row r="114" spans="3:17" x14ac:dyDescent="0.25">
      <c r="C114" s="547" t="s">
        <v>91</v>
      </c>
      <c r="D114" s="582">
        <v>25</v>
      </c>
      <c r="E114" s="540">
        <v>32</v>
      </c>
      <c r="F114" s="540">
        <v>32</v>
      </c>
      <c r="G114" s="540">
        <v>72</v>
      </c>
      <c r="H114" s="540">
        <v>89</v>
      </c>
      <c r="I114" s="540">
        <v>77</v>
      </c>
      <c r="J114" s="540">
        <v>64</v>
      </c>
      <c r="K114" s="540">
        <v>117</v>
      </c>
      <c r="L114" s="540">
        <v>121</v>
      </c>
      <c r="M114" s="541">
        <v>132</v>
      </c>
    </row>
    <row r="115" spans="3:17" x14ac:dyDescent="0.25">
      <c r="C115" s="77" t="s">
        <v>92</v>
      </c>
      <c r="D115" s="268">
        <v>17</v>
      </c>
      <c r="E115" s="196">
        <v>29</v>
      </c>
      <c r="F115" s="196">
        <v>36</v>
      </c>
      <c r="G115" s="196">
        <v>86</v>
      </c>
      <c r="H115" s="196">
        <v>87</v>
      </c>
      <c r="I115" s="196">
        <v>82</v>
      </c>
      <c r="J115" s="196">
        <v>88</v>
      </c>
      <c r="K115" s="196">
        <v>157</v>
      </c>
      <c r="L115" s="196">
        <v>176</v>
      </c>
      <c r="M115" s="197">
        <v>218</v>
      </c>
    </row>
    <row r="116" spans="3:17" x14ac:dyDescent="0.25">
      <c r="C116" s="547" t="s">
        <v>93</v>
      </c>
      <c r="D116" s="582">
        <v>9</v>
      </c>
      <c r="E116" s="540">
        <v>10</v>
      </c>
      <c r="F116" s="540">
        <v>16</v>
      </c>
      <c r="G116" s="540">
        <v>29</v>
      </c>
      <c r="H116" s="540">
        <v>28</v>
      </c>
      <c r="I116" s="540">
        <v>28</v>
      </c>
      <c r="J116" s="540">
        <v>48</v>
      </c>
      <c r="K116" s="540">
        <v>43</v>
      </c>
      <c r="L116" s="540">
        <v>40</v>
      </c>
      <c r="M116" s="541">
        <v>44</v>
      </c>
    </row>
    <row r="117" spans="3:17" x14ac:dyDescent="0.25">
      <c r="C117" s="77" t="s">
        <v>53</v>
      </c>
      <c r="D117" s="268">
        <v>38</v>
      </c>
      <c r="E117" s="196">
        <v>61</v>
      </c>
      <c r="F117" s="196">
        <v>48</v>
      </c>
      <c r="G117" s="196">
        <v>58</v>
      </c>
      <c r="H117" s="196">
        <v>39</v>
      </c>
      <c r="I117" s="196">
        <v>49</v>
      </c>
      <c r="J117" s="196">
        <v>98</v>
      </c>
      <c r="K117" s="196">
        <v>106</v>
      </c>
      <c r="L117" s="196">
        <v>44</v>
      </c>
      <c r="M117" s="197">
        <v>48</v>
      </c>
    </row>
    <row r="118" spans="3:17" ht="21.75" customHeight="1" thickBot="1" x14ac:dyDescent="0.3">
      <c r="C118" s="571" t="s">
        <v>10</v>
      </c>
      <c r="D118" s="572">
        <f>SUM(D111:D117)</f>
        <v>131</v>
      </c>
      <c r="E118" s="573">
        <f t="shared" ref="E118:L118" si="7">SUM(E111:E117)</f>
        <v>194</v>
      </c>
      <c r="F118" s="573">
        <f t="shared" si="7"/>
        <v>190</v>
      </c>
      <c r="G118" s="573">
        <f t="shared" si="7"/>
        <v>358</v>
      </c>
      <c r="H118" s="573">
        <f t="shared" si="7"/>
        <v>327</v>
      </c>
      <c r="I118" s="573">
        <f t="shared" si="7"/>
        <v>313</v>
      </c>
      <c r="J118" s="573">
        <f t="shared" si="7"/>
        <v>364</v>
      </c>
      <c r="K118" s="573">
        <f t="shared" si="7"/>
        <v>472</v>
      </c>
      <c r="L118" s="573">
        <f t="shared" si="7"/>
        <v>420</v>
      </c>
      <c r="M118" s="574">
        <v>484</v>
      </c>
    </row>
    <row r="119" spans="3:17" ht="28.5" customHeight="1" x14ac:dyDescent="0.25">
      <c r="C119" s="991" t="s">
        <v>131</v>
      </c>
      <c r="D119" s="991"/>
      <c r="E119" s="991"/>
      <c r="F119" s="991"/>
      <c r="G119" s="991"/>
      <c r="H119" s="991"/>
      <c r="I119" s="991"/>
      <c r="J119" s="991"/>
      <c r="K119" s="991"/>
      <c r="L119" s="991"/>
      <c r="M119" s="991"/>
    </row>
    <row r="123" spans="3:17" ht="31.5" customHeight="1" x14ac:dyDescent="0.3">
      <c r="C123" s="958" t="s">
        <v>207</v>
      </c>
      <c r="D123" s="958"/>
      <c r="E123" s="958"/>
      <c r="F123" s="958"/>
      <c r="G123" s="958"/>
      <c r="H123" s="958"/>
      <c r="I123" s="958"/>
      <c r="J123" s="958"/>
      <c r="K123" s="958"/>
      <c r="L123" s="958"/>
      <c r="M123" s="958"/>
      <c r="N123" s="47"/>
      <c r="O123" s="47"/>
      <c r="P123" s="47"/>
    </row>
    <row r="124" spans="3:17" ht="5.25" customHeight="1" thickBot="1" x14ac:dyDescent="0.3"/>
    <row r="125" spans="3:17" ht="39.75" customHeight="1" thickBot="1" x14ac:dyDescent="0.3">
      <c r="C125" s="504" t="s">
        <v>46</v>
      </c>
      <c r="D125" s="455" t="s">
        <v>63</v>
      </c>
      <c r="E125" s="456" t="s">
        <v>64</v>
      </c>
      <c r="F125" s="456" t="s">
        <v>65</v>
      </c>
      <c r="G125" s="456" t="s">
        <v>66</v>
      </c>
      <c r="H125" s="456" t="s">
        <v>67</v>
      </c>
      <c r="I125" s="456" t="s">
        <v>68</v>
      </c>
      <c r="J125" s="456" t="s">
        <v>69</v>
      </c>
      <c r="K125" s="456" t="s">
        <v>270</v>
      </c>
      <c r="L125" s="457" t="s">
        <v>388</v>
      </c>
      <c r="M125" s="19"/>
      <c r="N125" s="19"/>
      <c r="O125" s="19"/>
      <c r="P125" s="19"/>
      <c r="Q125" s="35"/>
    </row>
    <row r="126" spans="3:17" ht="15.75" customHeight="1" x14ac:dyDescent="0.25">
      <c r="C126" s="43" t="s">
        <v>120</v>
      </c>
      <c r="D126" s="246">
        <f t="shared" ref="D126:L133" si="8">(E111-D111)/D111</f>
        <v>0.125</v>
      </c>
      <c r="E126" s="247">
        <f t="shared" si="8"/>
        <v>-0.33333333333333331</v>
      </c>
      <c r="F126" s="247">
        <f t="shared" si="8"/>
        <v>1.5</v>
      </c>
      <c r="G126" s="247">
        <f t="shared" si="8"/>
        <v>-6.6666666666666666E-2</v>
      </c>
      <c r="H126" s="247">
        <f t="shared" si="8"/>
        <v>-0.21428571428571427</v>
      </c>
      <c r="I126" s="247">
        <f t="shared" si="8"/>
        <v>-0.81818181818181823</v>
      </c>
      <c r="J126" s="247">
        <f t="shared" si="8"/>
        <v>6.5</v>
      </c>
      <c r="K126" s="247">
        <f t="shared" si="8"/>
        <v>-0.33333333333333331</v>
      </c>
      <c r="L126" s="248">
        <f t="shared" si="8"/>
        <v>0.8</v>
      </c>
      <c r="M126" s="72"/>
      <c r="N126" s="72"/>
      <c r="O126" s="72"/>
      <c r="P126" s="72"/>
      <c r="Q126" s="35"/>
    </row>
    <row r="127" spans="3:17" x14ac:dyDescent="0.25">
      <c r="C127" s="505" t="s">
        <v>121</v>
      </c>
      <c r="D127" s="552">
        <f t="shared" si="8"/>
        <v>0.36363636363636365</v>
      </c>
      <c r="E127" s="553">
        <f t="shared" si="8"/>
        <v>0.26666666666666666</v>
      </c>
      <c r="F127" s="553">
        <f t="shared" si="8"/>
        <v>1.0526315789473684</v>
      </c>
      <c r="G127" s="553">
        <f t="shared" si="8"/>
        <v>-0.61538461538461542</v>
      </c>
      <c r="H127" s="553">
        <f t="shared" si="8"/>
        <v>-0.13333333333333333</v>
      </c>
      <c r="I127" s="553">
        <f t="shared" si="8"/>
        <v>7.6923076923076927E-2</v>
      </c>
      <c r="J127" s="553">
        <f t="shared" si="8"/>
        <v>-0.21428571428571427</v>
      </c>
      <c r="K127" s="553">
        <f t="shared" si="8"/>
        <v>-0.27272727272727271</v>
      </c>
      <c r="L127" s="554">
        <f t="shared" si="8"/>
        <v>-0.625</v>
      </c>
      <c r="M127" s="72"/>
      <c r="N127" s="72"/>
      <c r="O127" s="72"/>
      <c r="P127" s="72"/>
      <c r="Q127" s="35"/>
    </row>
    <row r="128" spans="3:17" x14ac:dyDescent="0.25">
      <c r="C128" s="42" t="s">
        <v>122</v>
      </c>
      <c r="D128" s="249">
        <f t="shared" si="8"/>
        <v>0.65217391304347827</v>
      </c>
      <c r="E128" s="250">
        <f t="shared" si="8"/>
        <v>-0.13157894736842105</v>
      </c>
      <c r="F128" s="250">
        <f t="shared" si="8"/>
        <v>0.78787878787878785</v>
      </c>
      <c r="G128" s="250">
        <f t="shared" si="8"/>
        <v>-6.7796610169491525E-2</v>
      </c>
      <c r="H128" s="250">
        <f t="shared" si="8"/>
        <v>-3.6363636363636362E-2</v>
      </c>
      <c r="I128" s="250">
        <f t="shared" si="8"/>
        <v>-5.6603773584905662E-2</v>
      </c>
      <c r="J128" s="250">
        <f t="shared" si="8"/>
        <v>-0.54</v>
      </c>
      <c r="K128" s="250">
        <f t="shared" si="8"/>
        <v>-8.6956521739130432E-2</v>
      </c>
      <c r="L128" s="251">
        <f t="shared" si="8"/>
        <v>0</v>
      </c>
      <c r="M128" s="72"/>
      <c r="N128" s="72"/>
      <c r="O128" s="72"/>
      <c r="P128" s="72"/>
      <c r="Q128" s="35"/>
    </row>
    <row r="129" spans="3:17" x14ac:dyDescent="0.25">
      <c r="C129" s="505" t="s">
        <v>91</v>
      </c>
      <c r="D129" s="552">
        <f t="shared" si="8"/>
        <v>0.28000000000000003</v>
      </c>
      <c r="E129" s="553">
        <f t="shared" si="8"/>
        <v>0</v>
      </c>
      <c r="F129" s="553">
        <f t="shared" si="8"/>
        <v>1.25</v>
      </c>
      <c r="G129" s="553">
        <f t="shared" si="8"/>
        <v>0.2361111111111111</v>
      </c>
      <c r="H129" s="553">
        <f t="shared" si="8"/>
        <v>-0.1348314606741573</v>
      </c>
      <c r="I129" s="553">
        <f t="shared" si="8"/>
        <v>-0.16883116883116883</v>
      </c>
      <c r="J129" s="553">
        <f t="shared" si="8"/>
        <v>0.828125</v>
      </c>
      <c r="K129" s="553">
        <f t="shared" si="8"/>
        <v>3.4188034188034191E-2</v>
      </c>
      <c r="L129" s="554">
        <f t="shared" si="8"/>
        <v>9.0909090909090912E-2</v>
      </c>
      <c r="M129" s="72"/>
      <c r="N129" s="72"/>
      <c r="O129" s="72"/>
      <c r="P129" s="72"/>
      <c r="Q129" s="35"/>
    </row>
    <row r="130" spans="3:17" x14ac:dyDescent="0.25">
      <c r="C130" s="42" t="s">
        <v>92</v>
      </c>
      <c r="D130" s="249">
        <f t="shared" si="8"/>
        <v>0.70588235294117652</v>
      </c>
      <c r="E130" s="250">
        <f t="shared" si="8"/>
        <v>0.2413793103448276</v>
      </c>
      <c r="F130" s="250">
        <f t="shared" si="8"/>
        <v>1.3888888888888888</v>
      </c>
      <c r="G130" s="250">
        <f t="shared" si="8"/>
        <v>1.1627906976744186E-2</v>
      </c>
      <c r="H130" s="250">
        <f t="shared" si="8"/>
        <v>-5.7471264367816091E-2</v>
      </c>
      <c r="I130" s="250">
        <f t="shared" si="8"/>
        <v>7.3170731707317069E-2</v>
      </c>
      <c r="J130" s="250">
        <f t="shared" si="8"/>
        <v>0.78409090909090906</v>
      </c>
      <c r="K130" s="250">
        <f t="shared" si="8"/>
        <v>0.12101910828025478</v>
      </c>
      <c r="L130" s="251">
        <f t="shared" si="8"/>
        <v>0.23863636363636365</v>
      </c>
      <c r="M130" s="72"/>
      <c r="N130" s="72"/>
      <c r="O130" s="72"/>
      <c r="P130" s="72"/>
      <c r="Q130" s="35"/>
    </row>
    <row r="131" spans="3:17" x14ac:dyDescent="0.25">
      <c r="C131" s="505" t="s">
        <v>93</v>
      </c>
      <c r="D131" s="552">
        <f t="shared" si="8"/>
        <v>0.1111111111111111</v>
      </c>
      <c r="E131" s="553">
        <f t="shared" si="8"/>
        <v>0.6</v>
      </c>
      <c r="F131" s="553">
        <f t="shared" si="8"/>
        <v>0.8125</v>
      </c>
      <c r="G131" s="553">
        <f t="shared" si="8"/>
        <v>-3.4482758620689655E-2</v>
      </c>
      <c r="H131" s="553">
        <f t="shared" si="8"/>
        <v>0</v>
      </c>
      <c r="I131" s="553">
        <f t="shared" si="8"/>
        <v>0.7142857142857143</v>
      </c>
      <c r="J131" s="553">
        <f t="shared" si="8"/>
        <v>-0.10416666666666667</v>
      </c>
      <c r="K131" s="553">
        <f t="shared" si="8"/>
        <v>-6.9767441860465115E-2</v>
      </c>
      <c r="L131" s="554">
        <f t="shared" si="8"/>
        <v>0.1</v>
      </c>
      <c r="M131" s="72"/>
      <c r="N131" s="72"/>
      <c r="O131" s="72"/>
      <c r="P131" s="72"/>
      <c r="Q131" s="35"/>
    </row>
    <row r="132" spans="3:17" x14ac:dyDescent="0.25">
      <c r="C132" s="42" t="s">
        <v>53</v>
      </c>
      <c r="D132" s="249">
        <f t="shared" si="8"/>
        <v>0.60526315789473684</v>
      </c>
      <c r="E132" s="250">
        <f t="shared" si="8"/>
        <v>-0.21311475409836064</v>
      </c>
      <c r="F132" s="250">
        <f t="shared" si="8"/>
        <v>0.20833333333333334</v>
      </c>
      <c r="G132" s="250">
        <f t="shared" si="8"/>
        <v>-0.32758620689655171</v>
      </c>
      <c r="H132" s="250">
        <f t="shared" si="8"/>
        <v>0.25641025641025639</v>
      </c>
      <c r="I132" s="250">
        <f t="shared" si="8"/>
        <v>1</v>
      </c>
      <c r="J132" s="250">
        <f t="shared" si="8"/>
        <v>8.1632653061224483E-2</v>
      </c>
      <c r="K132" s="250">
        <f t="shared" si="8"/>
        <v>-0.58490566037735847</v>
      </c>
      <c r="L132" s="251">
        <f t="shared" si="8"/>
        <v>9.0909090909090912E-2</v>
      </c>
      <c r="M132" s="72"/>
      <c r="N132" s="82"/>
      <c r="O132" s="72"/>
      <c r="P132" s="72"/>
      <c r="Q132" s="35"/>
    </row>
    <row r="133" spans="3:17" ht="21.75" customHeight="1" thickBot="1" x14ac:dyDescent="0.3">
      <c r="C133" s="579" t="s">
        <v>100</v>
      </c>
      <c r="D133" s="576">
        <f t="shared" si="8"/>
        <v>0.48091603053435117</v>
      </c>
      <c r="E133" s="577">
        <f t="shared" si="8"/>
        <v>-2.0618556701030927E-2</v>
      </c>
      <c r="F133" s="577">
        <f t="shared" si="8"/>
        <v>0.88421052631578945</v>
      </c>
      <c r="G133" s="577">
        <f t="shared" si="8"/>
        <v>-8.6592178770949726E-2</v>
      </c>
      <c r="H133" s="577">
        <f t="shared" si="8"/>
        <v>-4.2813455657492352E-2</v>
      </c>
      <c r="I133" s="577">
        <f t="shared" si="8"/>
        <v>0.16293929712460065</v>
      </c>
      <c r="J133" s="577">
        <f t="shared" si="8"/>
        <v>0.2967032967032967</v>
      </c>
      <c r="K133" s="577">
        <f t="shared" si="8"/>
        <v>-0.11016949152542373</v>
      </c>
      <c r="L133" s="578">
        <f t="shared" si="8"/>
        <v>0.15238095238095239</v>
      </c>
      <c r="M133" s="37"/>
      <c r="N133" s="37"/>
      <c r="O133" s="37"/>
      <c r="P133" s="37"/>
      <c r="Q133" s="35"/>
    </row>
    <row r="134" spans="3:17" ht="25.5" customHeight="1" x14ac:dyDescent="0.25">
      <c r="C134" s="992" t="s">
        <v>131</v>
      </c>
      <c r="D134" s="992"/>
      <c r="E134" s="992"/>
      <c r="F134" s="992"/>
      <c r="G134" s="992"/>
      <c r="H134" s="992"/>
      <c r="I134" s="992"/>
      <c r="J134" s="992"/>
      <c r="K134" s="992"/>
      <c r="L134" s="992"/>
      <c r="M134" s="992"/>
    </row>
    <row r="137" spans="3:17" ht="32.25" customHeight="1" x14ac:dyDescent="0.3">
      <c r="C137" s="958" t="s">
        <v>493</v>
      </c>
      <c r="D137" s="958"/>
      <c r="E137" s="958"/>
      <c r="F137" s="958"/>
      <c r="G137" s="958"/>
      <c r="H137" s="958"/>
      <c r="I137" s="958"/>
      <c r="J137" s="958"/>
      <c r="K137" s="958"/>
      <c r="L137" s="958"/>
      <c r="M137" s="958"/>
      <c r="N137" s="47"/>
      <c r="O137" s="47"/>
      <c r="P137" s="47"/>
    </row>
    <row r="138" spans="3:17" ht="3" customHeight="1" thickBot="1" x14ac:dyDescent="0.3"/>
    <row r="139" spans="3:17" ht="15.75" x14ac:dyDescent="0.25">
      <c r="C139" s="964" t="s">
        <v>46</v>
      </c>
      <c r="D139" s="493" t="s">
        <v>47</v>
      </c>
      <c r="E139" s="494" t="s">
        <v>47</v>
      </c>
      <c r="F139" s="494" t="s">
        <v>47</v>
      </c>
      <c r="G139" s="494" t="s">
        <v>47</v>
      </c>
      <c r="H139" s="494" t="s">
        <v>47</v>
      </c>
      <c r="I139" s="494" t="s">
        <v>47</v>
      </c>
      <c r="J139" s="494" t="s">
        <v>47</v>
      </c>
      <c r="K139" s="495" t="s">
        <v>47</v>
      </c>
      <c r="L139" s="496" t="s">
        <v>47</v>
      </c>
      <c r="M139" s="497" t="s">
        <v>47</v>
      </c>
      <c r="N139" s="5"/>
      <c r="O139" s="5"/>
      <c r="P139" s="5"/>
      <c r="Q139" s="5"/>
    </row>
    <row r="140" spans="3:17" ht="16.5" thickBot="1" x14ac:dyDescent="0.3">
      <c r="C140" s="981"/>
      <c r="D140" s="498">
        <v>2001</v>
      </c>
      <c r="E140" s="499">
        <v>2002</v>
      </c>
      <c r="F140" s="499">
        <v>2003</v>
      </c>
      <c r="G140" s="499">
        <v>2004</v>
      </c>
      <c r="H140" s="499">
        <v>2005</v>
      </c>
      <c r="I140" s="499">
        <v>2006</v>
      </c>
      <c r="J140" s="499">
        <v>2007</v>
      </c>
      <c r="K140" s="500">
        <v>2008</v>
      </c>
      <c r="L140" s="501">
        <v>2009</v>
      </c>
      <c r="M140" s="502">
        <v>2010</v>
      </c>
      <c r="N140" s="5"/>
      <c r="O140" s="5"/>
      <c r="P140" s="5"/>
      <c r="Q140" s="5"/>
    </row>
    <row r="141" spans="3:17" ht="15" customHeight="1" x14ac:dyDescent="0.25">
      <c r="C141" s="43" t="s">
        <v>120</v>
      </c>
      <c r="D141" s="241">
        <f>D18/$D$25</f>
        <v>6.1068702290076333E-2</v>
      </c>
      <c r="E141" s="228">
        <f t="shared" ref="E141:E147" si="9">E18/$E$25</f>
        <v>4.6391752577319589E-2</v>
      </c>
      <c r="F141" s="228">
        <f t="shared" ref="F141:F147" si="10">F18/$F$25</f>
        <v>3.1578947368421054E-2</v>
      </c>
      <c r="G141" s="228">
        <f t="shared" ref="G141:G147" si="11">G18/$G$25</f>
        <v>4.189944134078212E-2</v>
      </c>
      <c r="H141" s="228">
        <f t="shared" ref="H141:H147" si="12">H18/$H$25</f>
        <v>4.2813455657492352E-2</v>
      </c>
      <c r="I141" s="228">
        <f t="shared" ref="I141:I147" si="13">I18/$I$25</f>
        <v>3.5143769968051117E-2</v>
      </c>
      <c r="J141" s="228">
        <f t="shared" ref="J141:J147" si="14">J18/$J$25</f>
        <v>5.4945054945054949E-3</v>
      </c>
      <c r="K141" s="228">
        <f t="shared" ref="K141:K147" si="15">K18/$K$25</f>
        <v>3.1779661016949151E-2</v>
      </c>
      <c r="L141" s="228">
        <f>L18/$L$25</f>
        <v>2.3809523809523808E-2</v>
      </c>
      <c r="M141" s="242">
        <f>M18/$M$25</f>
        <v>3.71900826446281E-2</v>
      </c>
      <c r="N141" s="72"/>
      <c r="O141" s="72"/>
      <c r="P141" s="72"/>
      <c r="Q141" s="72"/>
    </row>
    <row r="142" spans="3:17" x14ac:dyDescent="0.25">
      <c r="C142" s="505" t="s">
        <v>121</v>
      </c>
      <c r="D142" s="548">
        <f t="shared" ref="D142:D147" si="16">D19/$D$25</f>
        <v>8.3969465648854963E-2</v>
      </c>
      <c r="E142" s="549">
        <f t="shared" si="9"/>
        <v>7.7319587628865982E-2</v>
      </c>
      <c r="F142" s="549">
        <f t="shared" si="10"/>
        <v>0.1</v>
      </c>
      <c r="G142" s="549">
        <f t="shared" si="11"/>
        <v>0.10893854748603352</v>
      </c>
      <c r="H142" s="549">
        <f t="shared" si="12"/>
        <v>4.5871559633027525E-2</v>
      </c>
      <c r="I142" s="549">
        <f t="shared" si="13"/>
        <v>4.1533546325878593E-2</v>
      </c>
      <c r="J142" s="549">
        <f t="shared" si="14"/>
        <v>3.8461538461538464E-2</v>
      </c>
      <c r="K142" s="549">
        <f t="shared" si="15"/>
        <v>2.3305084745762712E-2</v>
      </c>
      <c r="L142" s="549">
        <f t="shared" ref="L142:L147" si="17">L19/$L$25</f>
        <v>1.9047619047619049E-2</v>
      </c>
      <c r="M142" s="550">
        <f t="shared" ref="M142:M147" si="18">M19/$M$25</f>
        <v>6.1983471074380167E-3</v>
      </c>
      <c r="N142" s="72"/>
      <c r="O142" s="72"/>
      <c r="P142" s="72"/>
      <c r="Q142" s="72"/>
    </row>
    <row r="143" spans="3:17" x14ac:dyDescent="0.25">
      <c r="C143" s="42" t="s">
        <v>122</v>
      </c>
      <c r="D143" s="243">
        <f t="shared" si="16"/>
        <v>0.17557251908396945</v>
      </c>
      <c r="E143" s="244">
        <f t="shared" si="9"/>
        <v>0.19587628865979381</v>
      </c>
      <c r="F143" s="244">
        <f t="shared" si="10"/>
        <v>0.1736842105263158</v>
      </c>
      <c r="G143" s="244">
        <f t="shared" si="11"/>
        <v>0.16480446927374301</v>
      </c>
      <c r="H143" s="244">
        <f t="shared" si="12"/>
        <v>0.16819571865443425</v>
      </c>
      <c r="I143" s="244">
        <f t="shared" si="13"/>
        <v>0.16932907348242812</v>
      </c>
      <c r="J143" s="244">
        <f t="shared" si="14"/>
        <v>0.13736263736263737</v>
      </c>
      <c r="K143" s="244">
        <f t="shared" si="15"/>
        <v>4.8728813559322036E-2</v>
      </c>
      <c r="L143" s="244">
        <f t="shared" si="17"/>
        <v>0.05</v>
      </c>
      <c r="M143" s="245">
        <f t="shared" si="18"/>
        <v>4.3388429752066117E-2</v>
      </c>
      <c r="N143" s="72"/>
      <c r="O143" s="72"/>
      <c r="P143" s="72"/>
      <c r="Q143" s="72"/>
    </row>
    <row r="144" spans="3:17" x14ac:dyDescent="0.25">
      <c r="C144" s="505" t="s">
        <v>91</v>
      </c>
      <c r="D144" s="548">
        <f t="shared" si="16"/>
        <v>0.19083969465648856</v>
      </c>
      <c r="E144" s="549">
        <f t="shared" si="9"/>
        <v>0.16494845360824742</v>
      </c>
      <c r="F144" s="549">
        <f t="shared" si="10"/>
        <v>0.16842105263157894</v>
      </c>
      <c r="G144" s="549">
        <f t="shared" si="11"/>
        <v>0.2011173184357542</v>
      </c>
      <c r="H144" s="549">
        <f t="shared" si="12"/>
        <v>0.27217125382262997</v>
      </c>
      <c r="I144" s="549">
        <f t="shared" si="13"/>
        <v>0.24600638977635783</v>
      </c>
      <c r="J144" s="549">
        <f t="shared" si="14"/>
        <v>0.17582417582417584</v>
      </c>
      <c r="K144" s="549">
        <f t="shared" si="15"/>
        <v>0.2478813559322034</v>
      </c>
      <c r="L144" s="549">
        <f t="shared" si="17"/>
        <v>0.28809523809523807</v>
      </c>
      <c r="M144" s="550">
        <f t="shared" si="18"/>
        <v>0.27272727272727271</v>
      </c>
      <c r="N144" s="72"/>
      <c r="O144" s="72"/>
      <c r="P144" s="72"/>
      <c r="Q144" s="72"/>
    </row>
    <row r="145" spans="3:17" x14ac:dyDescent="0.25">
      <c r="C145" s="42" t="s">
        <v>92</v>
      </c>
      <c r="D145" s="243">
        <f t="shared" si="16"/>
        <v>0.12977099236641221</v>
      </c>
      <c r="E145" s="244">
        <f t="shared" si="9"/>
        <v>0.14948453608247422</v>
      </c>
      <c r="F145" s="244">
        <f t="shared" si="10"/>
        <v>0.18947368421052632</v>
      </c>
      <c r="G145" s="244">
        <f t="shared" si="11"/>
        <v>0.24022346368715083</v>
      </c>
      <c r="H145" s="244">
        <f t="shared" si="12"/>
        <v>0.26605504587155965</v>
      </c>
      <c r="I145" s="244">
        <f t="shared" si="13"/>
        <v>0.26198083067092653</v>
      </c>
      <c r="J145" s="244">
        <f t="shared" si="14"/>
        <v>0.24175824175824176</v>
      </c>
      <c r="K145" s="244">
        <f t="shared" si="15"/>
        <v>0.3326271186440678</v>
      </c>
      <c r="L145" s="244">
        <f t="shared" si="17"/>
        <v>0.41904761904761906</v>
      </c>
      <c r="M145" s="245">
        <f t="shared" si="18"/>
        <v>0.45041322314049587</v>
      </c>
      <c r="N145" s="72"/>
      <c r="O145" s="72"/>
      <c r="P145" s="72"/>
      <c r="Q145" s="72"/>
    </row>
    <row r="146" spans="3:17" x14ac:dyDescent="0.25">
      <c r="C146" s="505" t="s">
        <v>93</v>
      </c>
      <c r="D146" s="548">
        <f t="shared" si="16"/>
        <v>6.8702290076335881E-2</v>
      </c>
      <c r="E146" s="549">
        <f t="shared" si="9"/>
        <v>5.1546391752577317E-2</v>
      </c>
      <c r="F146" s="549">
        <f t="shared" si="10"/>
        <v>8.4210526315789472E-2</v>
      </c>
      <c r="G146" s="549">
        <f t="shared" si="11"/>
        <v>8.1005586592178769E-2</v>
      </c>
      <c r="H146" s="549">
        <f t="shared" si="12"/>
        <v>8.5626911314984705E-2</v>
      </c>
      <c r="I146" s="549">
        <f t="shared" si="13"/>
        <v>8.9456869009584661E-2</v>
      </c>
      <c r="J146" s="549">
        <f t="shared" si="14"/>
        <v>0.13186813186813187</v>
      </c>
      <c r="K146" s="549">
        <f t="shared" si="15"/>
        <v>9.110169491525423E-2</v>
      </c>
      <c r="L146" s="549">
        <f t="shared" si="17"/>
        <v>9.5238095238095233E-2</v>
      </c>
      <c r="M146" s="550">
        <f t="shared" si="18"/>
        <v>9.0909090909090912E-2</v>
      </c>
      <c r="N146" s="72"/>
      <c r="O146" s="72"/>
      <c r="P146" s="72"/>
      <c r="Q146" s="72"/>
    </row>
    <row r="147" spans="3:17" x14ac:dyDescent="0.25">
      <c r="C147" s="42" t="s">
        <v>53</v>
      </c>
      <c r="D147" s="243">
        <f t="shared" si="16"/>
        <v>0.29007633587786258</v>
      </c>
      <c r="E147" s="244">
        <f t="shared" si="9"/>
        <v>0.31443298969072164</v>
      </c>
      <c r="F147" s="244">
        <f t="shared" si="10"/>
        <v>0.25263157894736843</v>
      </c>
      <c r="G147" s="244">
        <f t="shared" si="11"/>
        <v>0.16201117318435754</v>
      </c>
      <c r="H147" s="244">
        <f t="shared" si="12"/>
        <v>0.11926605504587157</v>
      </c>
      <c r="I147" s="244">
        <f t="shared" si="13"/>
        <v>0.15654952076677317</v>
      </c>
      <c r="J147" s="244">
        <f t="shared" si="14"/>
        <v>0.26923076923076922</v>
      </c>
      <c r="K147" s="244">
        <f t="shared" si="15"/>
        <v>0.22457627118644069</v>
      </c>
      <c r="L147" s="244">
        <f t="shared" si="17"/>
        <v>0.10476190476190476</v>
      </c>
      <c r="M147" s="245">
        <f t="shared" si="18"/>
        <v>9.9173553719008267E-2</v>
      </c>
      <c r="N147" s="72"/>
      <c r="O147" s="72"/>
      <c r="P147" s="72"/>
      <c r="Q147" s="72"/>
    </row>
    <row r="148" spans="3:17" ht="21" customHeight="1" thickBot="1" x14ac:dyDescent="0.3">
      <c r="C148" s="509" t="s">
        <v>10</v>
      </c>
      <c r="D148" s="522">
        <f t="shared" ref="D148:M148" si="19">SUM(D141:D147)</f>
        <v>1</v>
      </c>
      <c r="E148" s="523">
        <f t="shared" si="19"/>
        <v>1</v>
      </c>
      <c r="F148" s="523">
        <f t="shared" si="19"/>
        <v>1</v>
      </c>
      <c r="G148" s="523">
        <f t="shared" si="19"/>
        <v>1</v>
      </c>
      <c r="H148" s="523">
        <f t="shared" si="19"/>
        <v>1</v>
      </c>
      <c r="I148" s="523">
        <f t="shared" si="19"/>
        <v>1</v>
      </c>
      <c r="J148" s="523">
        <f t="shared" si="19"/>
        <v>1</v>
      </c>
      <c r="K148" s="523">
        <f t="shared" si="19"/>
        <v>1</v>
      </c>
      <c r="L148" s="523">
        <f t="shared" si="19"/>
        <v>1</v>
      </c>
      <c r="M148" s="524">
        <f t="shared" si="19"/>
        <v>1</v>
      </c>
      <c r="N148" s="37"/>
      <c r="O148" s="37"/>
      <c r="P148" s="37"/>
      <c r="Q148" s="37"/>
    </row>
    <row r="149" spans="3:17" ht="26.25" customHeight="1" x14ac:dyDescent="0.25">
      <c r="C149" s="991" t="s">
        <v>131</v>
      </c>
      <c r="D149" s="991"/>
      <c r="E149" s="991"/>
      <c r="F149" s="991"/>
      <c r="G149" s="991"/>
      <c r="H149" s="991"/>
      <c r="I149" s="991"/>
      <c r="J149" s="991"/>
      <c r="K149" s="991"/>
      <c r="L149" s="991"/>
      <c r="M149" s="991"/>
    </row>
    <row r="152" spans="3:17" ht="19.5" x14ac:dyDescent="0.3">
      <c r="C152" s="967" t="s">
        <v>206</v>
      </c>
      <c r="D152" s="967"/>
      <c r="E152" s="967"/>
      <c r="F152" s="967"/>
      <c r="G152" s="967"/>
      <c r="H152" s="967"/>
      <c r="I152" s="967"/>
      <c r="J152" s="967"/>
      <c r="K152" s="967"/>
      <c r="L152" s="967"/>
      <c r="M152" s="967"/>
      <c r="N152" s="47"/>
      <c r="O152" s="47"/>
      <c r="P152" s="47"/>
    </row>
    <row r="153" spans="3:17" ht="5.25" customHeight="1" x14ac:dyDescent="0.25"/>
    <row r="163" spans="3:16" ht="9" customHeight="1" x14ac:dyDescent="0.25">
      <c r="C163" s="14"/>
    </row>
    <row r="165" spans="3:16" ht="19.5" x14ac:dyDescent="0.3">
      <c r="C165" s="967" t="s">
        <v>206</v>
      </c>
      <c r="D165" s="967"/>
      <c r="E165" s="967"/>
      <c r="F165" s="967"/>
      <c r="G165" s="967"/>
      <c r="H165" s="967"/>
      <c r="I165" s="967"/>
      <c r="J165" s="967"/>
      <c r="K165" s="967"/>
      <c r="L165" s="967"/>
      <c r="M165" s="967"/>
      <c r="N165" s="47"/>
      <c r="O165" s="47"/>
      <c r="P165" s="47"/>
    </row>
    <row r="177" spans="3:16" ht="19.5" x14ac:dyDescent="0.3">
      <c r="C177" s="967" t="s">
        <v>206</v>
      </c>
      <c r="D177" s="967"/>
      <c r="E177" s="967"/>
      <c r="F177" s="967"/>
      <c r="G177" s="967"/>
      <c r="H177" s="967"/>
      <c r="I177" s="967"/>
      <c r="J177" s="967"/>
      <c r="K177" s="967"/>
      <c r="L177" s="967"/>
      <c r="M177" s="967"/>
      <c r="N177" s="47"/>
      <c r="O177" s="47"/>
      <c r="P177" s="47"/>
    </row>
    <row r="178" spans="3:16" ht="3.75" customHeight="1" x14ac:dyDescent="0.25"/>
    <row r="190" spans="3:16" ht="19.5" x14ac:dyDescent="0.3">
      <c r="C190" s="967" t="s">
        <v>206</v>
      </c>
      <c r="D190" s="967"/>
      <c r="E190" s="967"/>
      <c r="F190" s="967"/>
      <c r="G190" s="967"/>
      <c r="H190" s="967"/>
      <c r="I190" s="967"/>
      <c r="J190" s="967"/>
      <c r="K190" s="967"/>
      <c r="L190" s="967"/>
      <c r="M190" s="967"/>
      <c r="N190" s="47"/>
      <c r="O190" s="47"/>
      <c r="P190" s="47"/>
    </row>
    <row r="191" spans="3:16" ht="5.25" customHeight="1" x14ac:dyDescent="0.25"/>
    <row r="203" spans="3:16" ht="19.5" x14ac:dyDescent="0.3">
      <c r="C203" s="967" t="s">
        <v>206</v>
      </c>
      <c r="D203" s="967"/>
      <c r="E203" s="967"/>
      <c r="F203" s="967"/>
      <c r="G203" s="967"/>
      <c r="H203" s="967"/>
      <c r="I203" s="967"/>
      <c r="J203" s="967"/>
      <c r="K203" s="967"/>
      <c r="L203" s="967"/>
      <c r="M203" s="967"/>
      <c r="N203" s="47"/>
      <c r="O203" s="47"/>
      <c r="P203" s="47"/>
    </row>
    <row r="215" spans="3:16" ht="20.25" customHeight="1" x14ac:dyDescent="0.25"/>
    <row r="216" spans="3:16" ht="19.5" x14ac:dyDescent="0.3">
      <c r="C216" s="967" t="s">
        <v>206</v>
      </c>
      <c r="D216" s="967"/>
      <c r="E216" s="967"/>
      <c r="F216" s="967"/>
      <c r="G216" s="967"/>
      <c r="H216" s="967"/>
      <c r="I216" s="967"/>
      <c r="J216" s="967"/>
      <c r="K216" s="967"/>
      <c r="L216" s="967"/>
      <c r="M216" s="967"/>
      <c r="N216" s="47"/>
      <c r="O216" s="47"/>
      <c r="P216" s="47"/>
    </row>
    <row r="230" spans="3:16" ht="19.5" x14ac:dyDescent="0.3">
      <c r="C230" s="967" t="s">
        <v>206</v>
      </c>
      <c r="D230" s="967"/>
      <c r="E230" s="967"/>
      <c r="F230" s="967"/>
      <c r="G230" s="967"/>
      <c r="H230" s="967"/>
      <c r="I230" s="967"/>
      <c r="J230" s="967"/>
      <c r="K230" s="967"/>
      <c r="L230" s="967"/>
      <c r="M230" s="967"/>
      <c r="N230" s="47"/>
      <c r="O230" s="47"/>
      <c r="P230" s="47"/>
    </row>
    <row r="231" spans="3:16" ht="3.75" customHeight="1" x14ac:dyDescent="0.25"/>
    <row r="247" spans="3:13" ht="22.5" customHeight="1" x14ac:dyDescent="0.25">
      <c r="C247" s="958" t="s">
        <v>208</v>
      </c>
      <c r="D247" s="958"/>
      <c r="E247" s="958"/>
      <c r="F247" s="958"/>
      <c r="G247" s="958"/>
      <c r="H247" s="958"/>
      <c r="I247" s="958"/>
      <c r="J247" s="958"/>
      <c r="K247" s="958"/>
      <c r="L247" s="958"/>
      <c r="M247" s="958"/>
    </row>
    <row r="248" spans="3:13" ht="3.75" customHeight="1" thickBot="1" x14ac:dyDescent="0.3"/>
    <row r="249" spans="3:13" x14ac:dyDescent="0.25">
      <c r="C249" s="964" t="s">
        <v>46</v>
      </c>
      <c r="D249" s="493" t="s">
        <v>47</v>
      </c>
      <c r="E249" s="494" t="s">
        <v>47</v>
      </c>
      <c r="F249" s="494" t="s">
        <v>47</v>
      </c>
      <c r="G249" s="494" t="s">
        <v>47</v>
      </c>
      <c r="H249" s="494" t="s">
        <v>47</v>
      </c>
      <c r="I249" s="494" t="s">
        <v>47</v>
      </c>
      <c r="J249" s="494" t="s">
        <v>47</v>
      </c>
      <c r="K249" s="495" t="s">
        <v>47</v>
      </c>
      <c r="L249" s="496" t="s">
        <v>47</v>
      </c>
      <c r="M249" s="497" t="s">
        <v>47</v>
      </c>
    </row>
    <row r="250" spans="3:13" ht="15.75" thickBot="1" x14ac:dyDescent="0.3">
      <c r="C250" s="981"/>
      <c r="D250" s="498">
        <v>2001</v>
      </c>
      <c r="E250" s="499">
        <v>2002</v>
      </c>
      <c r="F250" s="499">
        <v>2003</v>
      </c>
      <c r="G250" s="499">
        <v>2004</v>
      </c>
      <c r="H250" s="499">
        <v>2005</v>
      </c>
      <c r="I250" s="499">
        <v>2006</v>
      </c>
      <c r="J250" s="499">
        <v>2007</v>
      </c>
      <c r="K250" s="500">
        <v>2008</v>
      </c>
      <c r="L250" s="501">
        <v>2009</v>
      </c>
      <c r="M250" s="502">
        <v>2010</v>
      </c>
    </row>
    <row r="251" spans="3:13" x14ac:dyDescent="0.25">
      <c r="C251" s="76" t="s">
        <v>124</v>
      </c>
      <c r="D251" s="267">
        <v>76</v>
      </c>
      <c r="E251" s="204">
        <v>126</v>
      </c>
      <c r="F251" s="204">
        <v>115</v>
      </c>
      <c r="G251" s="204">
        <v>178</v>
      </c>
      <c r="H251" s="204">
        <v>206</v>
      </c>
      <c r="I251" s="204">
        <v>170</v>
      </c>
      <c r="J251" s="204">
        <v>198</v>
      </c>
      <c r="K251" s="204">
        <v>232</v>
      </c>
      <c r="L251" s="204">
        <v>90</v>
      </c>
      <c r="M251" s="205">
        <v>109</v>
      </c>
    </row>
    <row r="252" spans="3:13" x14ac:dyDescent="0.25">
      <c r="C252" s="547" t="s">
        <v>125</v>
      </c>
      <c r="D252" s="582">
        <v>28</v>
      </c>
      <c r="E252" s="540">
        <v>36</v>
      </c>
      <c r="F252" s="540">
        <v>39</v>
      </c>
      <c r="G252" s="540">
        <v>100</v>
      </c>
      <c r="H252" s="540">
        <v>74</v>
      </c>
      <c r="I252" s="540">
        <v>100</v>
      </c>
      <c r="J252" s="540">
        <v>67</v>
      </c>
      <c r="K252" s="540">
        <v>101</v>
      </c>
      <c r="L252" s="540">
        <v>90</v>
      </c>
      <c r="M252" s="541">
        <v>102</v>
      </c>
    </row>
    <row r="253" spans="3:13" x14ac:dyDescent="0.25">
      <c r="C253" s="77" t="s">
        <v>126</v>
      </c>
      <c r="D253" s="268">
        <v>14</v>
      </c>
      <c r="E253" s="196">
        <v>22</v>
      </c>
      <c r="F253" s="196">
        <v>28</v>
      </c>
      <c r="G253" s="196">
        <v>61</v>
      </c>
      <c r="H253" s="196">
        <v>29</v>
      </c>
      <c r="I253" s="196">
        <v>34</v>
      </c>
      <c r="J253" s="196">
        <v>39</v>
      </c>
      <c r="K253" s="196">
        <v>35</v>
      </c>
      <c r="L253" s="196">
        <v>56</v>
      </c>
      <c r="M253" s="197">
        <v>68</v>
      </c>
    </row>
    <row r="254" spans="3:13" x14ac:dyDescent="0.25">
      <c r="C254" s="547" t="s">
        <v>273</v>
      </c>
      <c r="D254" s="582">
        <v>0</v>
      </c>
      <c r="E254" s="540">
        <v>0</v>
      </c>
      <c r="F254" s="540">
        <v>0</v>
      </c>
      <c r="G254" s="540">
        <v>0</v>
      </c>
      <c r="H254" s="540">
        <v>0</v>
      </c>
      <c r="I254" s="540">
        <v>0</v>
      </c>
      <c r="J254" s="540">
        <v>0</v>
      </c>
      <c r="K254" s="540">
        <v>0</v>
      </c>
      <c r="L254" s="540">
        <v>137</v>
      </c>
      <c r="M254" s="541">
        <v>163</v>
      </c>
    </row>
    <row r="255" spans="3:13" x14ac:dyDescent="0.25">
      <c r="C255" s="77" t="s">
        <v>274</v>
      </c>
      <c r="D255" s="268"/>
      <c r="E255" s="196">
        <v>0</v>
      </c>
      <c r="F255" s="196">
        <v>0</v>
      </c>
      <c r="G255" s="196">
        <v>0</v>
      </c>
      <c r="H255" s="196">
        <v>0</v>
      </c>
      <c r="I255" s="196">
        <v>0</v>
      </c>
      <c r="J255" s="196">
        <v>0</v>
      </c>
      <c r="K255" s="196">
        <v>0</v>
      </c>
      <c r="L255" s="196">
        <v>32</v>
      </c>
      <c r="M255" s="197">
        <v>33</v>
      </c>
    </row>
    <row r="256" spans="3:13" x14ac:dyDescent="0.25">
      <c r="C256" s="547" t="s">
        <v>111</v>
      </c>
      <c r="D256" s="582">
        <v>0</v>
      </c>
      <c r="E256" s="540">
        <v>0</v>
      </c>
      <c r="F256" s="540">
        <v>0</v>
      </c>
      <c r="G256" s="540">
        <v>0</v>
      </c>
      <c r="H256" s="540">
        <v>0</v>
      </c>
      <c r="I256" s="540">
        <v>0</v>
      </c>
      <c r="J256" s="540">
        <v>0</v>
      </c>
      <c r="K256" s="540">
        <v>4</v>
      </c>
      <c r="L256" s="540">
        <v>1</v>
      </c>
      <c r="M256" s="541">
        <v>2</v>
      </c>
    </row>
    <row r="257" spans="3:17" x14ac:dyDescent="0.25">
      <c r="C257" s="77" t="s">
        <v>89</v>
      </c>
      <c r="D257" s="268">
        <v>13</v>
      </c>
      <c r="E257" s="196">
        <v>10</v>
      </c>
      <c r="F257" s="196">
        <v>8</v>
      </c>
      <c r="G257" s="196">
        <v>19</v>
      </c>
      <c r="H257" s="196">
        <v>18</v>
      </c>
      <c r="I257" s="196">
        <v>9</v>
      </c>
      <c r="J257" s="196">
        <v>60</v>
      </c>
      <c r="K257" s="196">
        <v>100</v>
      </c>
      <c r="L257" s="196">
        <v>14</v>
      </c>
      <c r="M257" s="197">
        <v>7</v>
      </c>
    </row>
    <row r="258" spans="3:17" ht="22.5" customHeight="1" thickBot="1" x14ac:dyDescent="0.3">
      <c r="C258" s="571" t="s">
        <v>10</v>
      </c>
      <c r="D258" s="572">
        <f>SUM(D251:D257)</f>
        <v>131</v>
      </c>
      <c r="E258" s="573">
        <f t="shared" ref="E258:L258" si="20">SUM(E251:E257)</f>
        <v>194</v>
      </c>
      <c r="F258" s="573">
        <f t="shared" si="20"/>
        <v>190</v>
      </c>
      <c r="G258" s="573">
        <f t="shared" si="20"/>
        <v>358</v>
      </c>
      <c r="H258" s="573">
        <f t="shared" si="20"/>
        <v>327</v>
      </c>
      <c r="I258" s="573">
        <f t="shared" si="20"/>
        <v>313</v>
      </c>
      <c r="J258" s="573">
        <f t="shared" si="20"/>
        <v>364</v>
      </c>
      <c r="K258" s="573">
        <f t="shared" si="20"/>
        <v>472</v>
      </c>
      <c r="L258" s="573">
        <f t="shared" si="20"/>
        <v>420</v>
      </c>
      <c r="M258" s="574">
        <v>484</v>
      </c>
    </row>
    <row r="259" spans="3:17" ht="25.5" customHeight="1" x14ac:dyDescent="0.25">
      <c r="C259" s="991" t="s">
        <v>131</v>
      </c>
      <c r="D259" s="991"/>
      <c r="E259" s="991"/>
      <c r="F259" s="991"/>
      <c r="G259" s="991"/>
      <c r="H259" s="991"/>
      <c r="I259" s="991"/>
      <c r="J259" s="991"/>
      <c r="K259" s="991"/>
      <c r="L259" s="991"/>
      <c r="M259" s="991"/>
    </row>
    <row r="260" spans="3:17" x14ac:dyDescent="0.25">
      <c r="C260" s="269" t="s">
        <v>277</v>
      </c>
    </row>
    <row r="262" spans="3:17" ht="30" customHeight="1" x14ac:dyDescent="0.3">
      <c r="C262" s="958" t="s">
        <v>209</v>
      </c>
      <c r="D262" s="958"/>
      <c r="E262" s="958"/>
      <c r="F262" s="958"/>
      <c r="G262" s="958"/>
      <c r="H262" s="958"/>
      <c r="I262" s="958"/>
      <c r="J262" s="958"/>
      <c r="K262" s="958"/>
      <c r="L262" s="958"/>
      <c r="M262" s="958"/>
      <c r="N262" s="47"/>
      <c r="O262" s="47"/>
      <c r="P262" s="47"/>
    </row>
    <row r="263" spans="3:17" ht="6.75" customHeight="1" thickBot="1" x14ac:dyDescent="0.3">
      <c r="E263" s="83"/>
      <c r="F263" s="83"/>
      <c r="G263" s="83"/>
    </row>
    <row r="264" spans="3:17" ht="39.75" customHeight="1" thickBot="1" x14ac:dyDescent="0.3">
      <c r="C264" s="504" t="s">
        <v>46</v>
      </c>
      <c r="D264" s="455" t="s">
        <v>63</v>
      </c>
      <c r="E264" s="456" t="s">
        <v>64</v>
      </c>
      <c r="F264" s="456" t="s">
        <v>65</v>
      </c>
      <c r="G264" s="456" t="s">
        <v>66</v>
      </c>
      <c r="H264" s="456" t="s">
        <v>67</v>
      </c>
      <c r="I264" s="456" t="s">
        <v>68</v>
      </c>
      <c r="J264" s="456" t="s">
        <v>69</v>
      </c>
      <c r="K264" s="456" t="s">
        <v>270</v>
      </c>
      <c r="L264" s="457" t="s">
        <v>388</v>
      </c>
      <c r="M264" s="19"/>
      <c r="N264" s="19"/>
      <c r="O264" s="19"/>
      <c r="P264" s="19"/>
      <c r="Q264" s="35"/>
    </row>
    <row r="265" spans="3:17" ht="15.75" customHeight="1" x14ac:dyDescent="0.25">
      <c r="C265" s="43" t="s">
        <v>124</v>
      </c>
      <c r="D265" s="246">
        <f t="shared" ref="D265:L271" si="21">(E251-D251)/D251</f>
        <v>0.65789473684210531</v>
      </c>
      <c r="E265" s="247">
        <f t="shared" si="21"/>
        <v>-8.7301587301587297E-2</v>
      </c>
      <c r="F265" s="247">
        <f t="shared" si="21"/>
        <v>0.54782608695652169</v>
      </c>
      <c r="G265" s="247">
        <f t="shared" si="21"/>
        <v>0.15730337078651685</v>
      </c>
      <c r="H265" s="247">
        <f t="shared" si="21"/>
        <v>-0.17475728155339806</v>
      </c>
      <c r="I265" s="247">
        <f t="shared" si="21"/>
        <v>0.16470588235294117</v>
      </c>
      <c r="J265" s="247">
        <f t="shared" si="21"/>
        <v>0.17171717171717171</v>
      </c>
      <c r="K265" s="247">
        <f t="shared" si="21"/>
        <v>-0.61206896551724133</v>
      </c>
      <c r="L265" s="248">
        <f t="shared" si="21"/>
        <v>0.21111111111111111</v>
      </c>
      <c r="M265" s="72"/>
      <c r="N265" s="72"/>
      <c r="O265" s="72"/>
      <c r="P265" s="72"/>
      <c r="Q265" s="35"/>
    </row>
    <row r="266" spans="3:17" x14ac:dyDescent="0.25">
      <c r="C266" s="505" t="s">
        <v>125</v>
      </c>
      <c r="D266" s="552">
        <f t="shared" si="21"/>
        <v>0.2857142857142857</v>
      </c>
      <c r="E266" s="553">
        <f t="shared" si="21"/>
        <v>8.3333333333333329E-2</v>
      </c>
      <c r="F266" s="553">
        <f t="shared" si="21"/>
        <v>1.5641025641025641</v>
      </c>
      <c r="G266" s="553">
        <f t="shared" si="21"/>
        <v>-0.26</v>
      </c>
      <c r="H266" s="553">
        <f t="shared" si="21"/>
        <v>0.35135135135135137</v>
      </c>
      <c r="I266" s="553">
        <f t="shared" si="21"/>
        <v>-0.33</v>
      </c>
      <c r="J266" s="553">
        <f t="shared" si="21"/>
        <v>0.5074626865671642</v>
      </c>
      <c r="K266" s="553">
        <f t="shared" si="21"/>
        <v>-0.10891089108910891</v>
      </c>
      <c r="L266" s="554">
        <f t="shared" si="21"/>
        <v>0.13333333333333333</v>
      </c>
      <c r="M266" s="72"/>
      <c r="N266" s="72"/>
      <c r="O266" s="72"/>
      <c r="P266" s="72"/>
      <c r="Q266" s="35"/>
    </row>
    <row r="267" spans="3:17" x14ac:dyDescent="0.25">
      <c r="C267" s="42" t="s">
        <v>126</v>
      </c>
      <c r="D267" s="249">
        <f t="shared" si="21"/>
        <v>0.5714285714285714</v>
      </c>
      <c r="E267" s="250">
        <f t="shared" si="21"/>
        <v>0.27272727272727271</v>
      </c>
      <c r="F267" s="250">
        <f t="shared" si="21"/>
        <v>1.1785714285714286</v>
      </c>
      <c r="G267" s="250">
        <f t="shared" si="21"/>
        <v>-0.52459016393442626</v>
      </c>
      <c r="H267" s="250">
        <f t="shared" si="21"/>
        <v>0.17241379310344829</v>
      </c>
      <c r="I267" s="250">
        <f t="shared" si="21"/>
        <v>0.14705882352941177</v>
      </c>
      <c r="J267" s="250">
        <f t="shared" si="21"/>
        <v>-0.10256410256410256</v>
      </c>
      <c r="K267" s="583">
        <f t="shared" si="21"/>
        <v>0.6</v>
      </c>
      <c r="L267" s="251">
        <f t="shared" si="21"/>
        <v>0.21428571428571427</v>
      </c>
      <c r="M267" s="72"/>
      <c r="N267" s="72"/>
      <c r="O267" s="72"/>
      <c r="P267" s="72"/>
      <c r="Q267" s="35"/>
    </row>
    <row r="268" spans="3:17" x14ac:dyDescent="0.25">
      <c r="C268" s="505" t="s">
        <v>273</v>
      </c>
      <c r="D268" s="585" t="s">
        <v>99</v>
      </c>
      <c r="E268" s="586" t="s">
        <v>99</v>
      </c>
      <c r="F268" s="586" t="s">
        <v>99</v>
      </c>
      <c r="G268" s="586" t="s">
        <v>99</v>
      </c>
      <c r="H268" s="586" t="s">
        <v>99</v>
      </c>
      <c r="I268" s="586" t="s">
        <v>99</v>
      </c>
      <c r="J268" s="586" t="s">
        <v>99</v>
      </c>
      <c r="K268" s="586" t="s">
        <v>99</v>
      </c>
      <c r="L268" s="554">
        <f t="shared" si="21"/>
        <v>0.18978102189781021</v>
      </c>
      <c r="M268" s="72"/>
      <c r="N268" s="72"/>
      <c r="O268" s="72"/>
      <c r="P268" s="72"/>
      <c r="Q268" s="35"/>
    </row>
    <row r="269" spans="3:17" x14ac:dyDescent="0.25">
      <c r="C269" s="42" t="s">
        <v>274</v>
      </c>
      <c r="D269" s="74" t="s">
        <v>99</v>
      </c>
      <c r="E269" s="75" t="s">
        <v>99</v>
      </c>
      <c r="F269" s="75" t="s">
        <v>99</v>
      </c>
      <c r="G269" s="75" t="s">
        <v>99</v>
      </c>
      <c r="H269" s="75" t="s">
        <v>99</v>
      </c>
      <c r="I269" s="75" t="s">
        <v>99</v>
      </c>
      <c r="J269" s="75" t="s">
        <v>99</v>
      </c>
      <c r="K269" s="584" t="s">
        <v>99</v>
      </c>
      <c r="L269" s="251">
        <f t="shared" si="21"/>
        <v>3.125E-2</v>
      </c>
      <c r="M269" s="72"/>
      <c r="N269" s="72"/>
      <c r="O269" s="72"/>
      <c r="P269" s="72"/>
      <c r="Q269" s="35"/>
    </row>
    <row r="270" spans="3:17" x14ac:dyDescent="0.25">
      <c r="C270" s="505" t="s">
        <v>111</v>
      </c>
      <c r="D270" s="585" t="s">
        <v>99</v>
      </c>
      <c r="E270" s="586" t="s">
        <v>99</v>
      </c>
      <c r="F270" s="586" t="s">
        <v>99</v>
      </c>
      <c r="G270" s="586" t="s">
        <v>99</v>
      </c>
      <c r="H270" s="586" t="s">
        <v>99</v>
      </c>
      <c r="I270" s="586" t="s">
        <v>99</v>
      </c>
      <c r="J270" s="586" t="s">
        <v>99</v>
      </c>
      <c r="K270" s="553">
        <f>(L256-K256)/K256</f>
        <v>-0.75</v>
      </c>
      <c r="L270" s="554">
        <f t="shared" si="21"/>
        <v>1</v>
      </c>
      <c r="M270" s="72"/>
      <c r="N270" s="72"/>
      <c r="O270" s="72"/>
      <c r="P270" s="72"/>
      <c r="Q270" s="35"/>
    </row>
    <row r="271" spans="3:17" x14ac:dyDescent="0.25">
      <c r="C271" s="42" t="s">
        <v>89</v>
      </c>
      <c r="D271" s="249">
        <f t="shared" ref="D271:L272" si="22">(E257-D257)/D257</f>
        <v>-0.23076923076923078</v>
      </c>
      <c r="E271" s="250">
        <f t="shared" si="22"/>
        <v>-0.2</v>
      </c>
      <c r="F271" s="250">
        <f t="shared" si="22"/>
        <v>1.375</v>
      </c>
      <c r="G271" s="250">
        <f t="shared" si="22"/>
        <v>-5.2631578947368418E-2</v>
      </c>
      <c r="H271" s="250">
        <f t="shared" si="22"/>
        <v>-0.5</v>
      </c>
      <c r="I271" s="250">
        <f t="shared" si="22"/>
        <v>5.666666666666667</v>
      </c>
      <c r="J271" s="250">
        <f t="shared" si="22"/>
        <v>0.66666666666666663</v>
      </c>
      <c r="K271" s="583">
        <f>(L257-K257)/K257</f>
        <v>-0.86</v>
      </c>
      <c r="L271" s="251">
        <f t="shared" si="21"/>
        <v>-0.5</v>
      </c>
      <c r="M271" s="72"/>
      <c r="N271" s="72"/>
      <c r="O271" s="72"/>
      <c r="P271" s="72"/>
      <c r="Q271" s="35"/>
    </row>
    <row r="272" spans="3:17" ht="21.75" customHeight="1" thickBot="1" x14ac:dyDescent="0.3">
      <c r="C272" s="509" t="s">
        <v>100</v>
      </c>
      <c r="D272" s="576">
        <f t="shared" si="22"/>
        <v>0.48091603053435117</v>
      </c>
      <c r="E272" s="577">
        <f t="shared" si="22"/>
        <v>-2.0618556701030927E-2</v>
      </c>
      <c r="F272" s="577">
        <f t="shared" si="22"/>
        <v>0.88421052631578945</v>
      </c>
      <c r="G272" s="577">
        <f t="shared" si="22"/>
        <v>-8.6592178770949726E-2</v>
      </c>
      <c r="H272" s="577">
        <f t="shared" si="22"/>
        <v>-4.2813455657492352E-2</v>
      </c>
      <c r="I272" s="577">
        <f t="shared" si="22"/>
        <v>0.16293929712460065</v>
      </c>
      <c r="J272" s="577">
        <f t="shared" si="22"/>
        <v>0.2967032967032967</v>
      </c>
      <c r="K272" s="577">
        <f t="shared" si="22"/>
        <v>-0.11016949152542373</v>
      </c>
      <c r="L272" s="578">
        <f t="shared" si="22"/>
        <v>0.15238095238095239</v>
      </c>
      <c r="M272" s="37"/>
      <c r="N272" s="37"/>
      <c r="O272" s="37"/>
      <c r="P272" s="37"/>
      <c r="Q272" s="35"/>
    </row>
    <row r="273" spans="3:17" ht="26.25" customHeight="1" x14ac:dyDescent="0.25">
      <c r="C273" s="991" t="s">
        <v>131</v>
      </c>
      <c r="D273" s="991"/>
      <c r="E273" s="991"/>
      <c r="F273" s="991"/>
      <c r="G273" s="991"/>
      <c r="H273" s="991"/>
      <c r="I273" s="991"/>
      <c r="J273" s="991"/>
      <c r="K273" s="991"/>
      <c r="L273" s="991"/>
      <c r="M273" s="467"/>
    </row>
    <row r="274" spans="3:17" x14ac:dyDescent="0.25">
      <c r="C274" s="269" t="s">
        <v>277</v>
      </c>
    </row>
    <row r="276" spans="3:17" ht="36" customHeight="1" x14ac:dyDescent="0.3">
      <c r="C276" s="958" t="s">
        <v>494</v>
      </c>
      <c r="D276" s="958"/>
      <c r="E276" s="958"/>
      <c r="F276" s="958"/>
      <c r="G276" s="958"/>
      <c r="H276" s="958"/>
      <c r="I276" s="958"/>
      <c r="J276" s="958"/>
      <c r="K276" s="958"/>
      <c r="L276" s="958"/>
      <c r="M276" s="958"/>
      <c r="N276" s="47"/>
      <c r="O276" s="47"/>
      <c r="P276" s="47"/>
    </row>
    <row r="277" spans="3:17" ht="6" customHeight="1" thickBot="1" x14ac:dyDescent="0.35">
      <c r="C277" s="79"/>
      <c r="D277" s="79"/>
      <c r="E277" s="79"/>
      <c r="F277" s="79"/>
      <c r="G277" s="79"/>
      <c r="H277" s="79"/>
      <c r="I277" s="79"/>
      <c r="J277" s="79"/>
      <c r="K277" s="79"/>
      <c r="L277" s="183"/>
      <c r="M277" s="469"/>
      <c r="N277" s="79"/>
      <c r="O277" s="79"/>
      <c r="P277" s="79"/>
    </row>
    <row r="278" spans="3:17" ht="14.25" customHeight="1" x14ac:dyDescent="0.25">
      <c r="C278" s="964" t="s">
        <v>46</v>
      </c>
      <c r="D278" s="493" t="s">
        <v>47</v>
      </c>
      <c r="E278" s="494" t="s">
        <v>47</v>
      </c>
      <c r="F278" s="494" t="s">
        <v>47</v>
      </c>
      <c r="G278" s="494" t="s">
        <v>47</v>
      </c>
      <c r="H278" s="494" t="s">
        <v>47</v>
      </c>
      <c r="I278" s="494" t="s">
        <v>47</v>
      </c>
      <c r="J278" s="494" t="s">
        <v>47</v>
      </c>
      <c r="K278" s="495" t="s">
        <v>47</v>
      </c>
      <c r="L278" s="496" t="s">
        <v>47</v>
      </c>
      <c r="M278" s="497" t="s">
        <v>47</v>
      </c>
      <c r="N278" s="5"/>
      <c r="O278" s="5"/>
      <c r="P278" s="5"/>
      <c r="Q278" s="5"/>
    </row>
    <row r="279" spans="3:17" ht="15.75" customHeight="1" thickBot="1" x14ac:dyDescent="0.3">
      <c r="C279" s="981"/>
      <c r="D279" s="498">
        <v>2001</v>
      </c>
      <c r="E279" s="499">
        <v>2002</v>
      </c>
      <c r="F279" s="499">
        <v>2003</v>
      </c>
      <c r="G279" s="499">
        <v>2004</v>
      </c>
      <c r="H279" s="499">
        <v>2005</v>
      </c>
      <c r="I279" s="499">
        <v>2006</v>
      </c>
      <c r="J279" s="499">
        <v>2007</v>
      </c>
      <c r="K279" s="500">
        <v>2008</v>
      </c>
      <c r="L279" s="501">
        <v>2009</v>
      </c>
      <c r="M279" s="502">
        <v>2010</v>
      </c>
      <c r="N279" s="5"/>
      <c r="O279" s="5"/>
      <c r="P279" s="5"/>
      <c r="Q279" s="5"/>
    </row>
    <row r="280" spans="3:17" x14ac:dyDescent="0.25">
      <c r="C280" s="43" t="s">
        <v>124</v>
      </c>
      <c r="D280" s="246">
        <f t="shared" ref="D280:D286" si="23">D27/$D$34</f>
        <v>0.58015267175572516</v>
      </c>
      <c r="E280" s="247">
        <f t="shared" ref="E280:E286" si="24">E27/$E$34</f>
        <v>0.64948453608247425</v>
      </c>
      <c r="F280" s="247">
        <f t="shared" ref="F280:F286" si="25">F27/$F$34</f>
        <v>0.60526315789473684</v>
      </c>
      <c r="G280" s="247">
        <f t="shared" ref="G280:G286" si="26">G27/$G$34</f>
        <v>0.4972067039106145</v>
      </c>
      <c r="H280" s="247">
        <f t="shared" ref="H280:H286" si="27">H27/$H$34</f>
        <v>0.62996941896024461</v>
      </c>
      <c r="I280" s="247">
        <f t="shared" ref="I280:I286" si="28">I27/$I$34</f>
        <v>0.54313099041533541</v>
      </c>
      <c r="J280" s="247">
        <f t="shared" ref="J280:J286" si="29">J27/$J$34</f>
        <v>0.54395604395604391</v>
      </c>
      <c r="K280" s="247">
        <f t="shared" ref="K280:K286" si="30">K27/$K$34</f>
        <v>0.49152542372881358</v>
      </c>
      <c r="L280" s="247">
        <f>L27/$L$34</f>
        <v>0.21428571428571427</v>
      </c>
      <c r="M280" s="248">
        <f>M27/$M$34</f>
        <v>0.22520661157024793</v>
      </c>
      <c r="N280" s="73"/>
      <c r="O280" s="73"/>
      <c r="P280" s="73"/>
      <c r="Q280" s="73"/>
    </row>
    <row r="281" spans="3:17" x14ac:dyDescent="0.25">
      <c r="C281" s="505" t="s">
        <v>125</v>
      </c>
      <c r="D281" s="552">
        <f t="shared" si="23"/>
        <v>0.21374045801526717</v>
      </c>
      <c r="E281" s="553">
        <f t="shared" si="24"/>
        <v>0.18556701030927836</v>
      </c>
      <c r="F281" s="553">
        <f t="shared" si="25"/>
        <v>0.20526315789473684</v>
      </c>
      <c r="G281" s="553">
        <f t="shared" si="26"/>
        <v>0.27932960893854747</v>
      </c>
      <c r="H281" s="553">
        <f t="shared" si="27"/>
        <v>0.22629969418960244</v>
      </c>
      <c r="I281" s="553">
        <f t="shared" si="28"/>
        <v>0.31948881789137379</v>
      </c>
      <c r="J281" s="553">
        <f t="shared" si="29"/>
        <v>0.18406593406593408</v>
      </c>
      <c r="K281" s="553">
        <f t="shared" si="30"/>
        <v>0.21398305084745764</v>
      </c>
      <c r="L281" s="553">
        <f t="shared" ref="L281:L286" si="31">L28/$L$34</f>
        <v>0.21428571428571427</v>
      </c>
      <c r="M281" s="554">
        <f t="shared" ref="M281:M286" si="32">M28/$M$34</f>
        <v>0.21074380165289255</v>
      </c>
      <c r="N281" s="73"/>
      <c r="O281" s="73"/>
      <c r="P281" s="73"/>
      <c r="Q281" s="73"/>
    </row>
    <row r="282" spans="3:17" x14ac:dyDescent="0.25">
      <c r="C282" s="42" t="s">
        <v>126</v>
      </c>
      <c r="D282" s="249">
        <f t="shared" si="23"/>
        <v>0.10687022900763359</v>
      </c>
      <c r="E282" s="250">
        <f t="shared" si="24"/>
        <v>0.1134020618556701</v>
      </c>
      <c r="F282" s="250">
        <f t="shared" si="25"/>
        <v>0.14736842105263157</v>
      </c>
      <c r="G282" s="250">
        <f t="shared" si="26"/>
        <v>0.17039106145251395</v>
      </c>
      <c r="H282" s="250">
        <f t="shared" si="27"/>
        <v>8.8685015290519878E-2</v>
      </c>
      <c r="I282" s="250">
        <f t="shared" si="28"/>
        <v>0.10862619808306709</v>
      </c>
      <c r="J282" s="250">
        <f t="shared" si="29"/>
        <v>0.10714285714285714</v>
      </c>
      <c r="K282" s="250">
        <f t="shared" si="30"/>
        <v>7.4152542372881353E-2</v>
      </c>
      <c r="L282" s="250">
        <f t="shared" si="31"/>
        <v>0.13333333333333333</v>
      </c>
      <c r="M282" s="251">
        <f t="shared" si="32"/>
        <v>0.14049586776859505</v>
      </c>
      <c r="N282" s="73"/>
      <c r="O282" s="73"/>
      <c r="P282" s="73"/>
      <c r="Q282" s="73"/>
    </row>
    <row r="283" spans="3:17" x14ac:dyDescent="0.25">
      <c r="C283" s="505" t="s">
        <v>273</v>
      </c>
      <c r="D283" s="552">
        <f t="shared" si="23"/>
        <v>0</v>
      </c>
      <c r="E283" s="553">
        <f t="shared" si="24"/>
        <v>0</v>
      </c>
      <c r="F283" s="553">
        <f t="shared" si="25"/>
        <v>0</v>
      </c>
      <c r="G283" s="553">
        <f t="shared" si="26"/>
        <v>0</v>
      </c>
      <c r="H283" s="553">
        <f t="shared" si="27"/>
        <v>0</v>
      </c>
      <c r="I283" s="553">
        <f t="shared" si="28"/>
        <v>0</v>
      </c>
      <c r="J283" s="553">
        <f t="shared" si="29"/>
        <v>0</v>
      </c>
      <c r="K283" s="553">
        <f t="shared" si="30"/>
        <v>0</v>
      </c>
      <c r="L283" s="553">
        <f t="shared" si="31"/>
        <v>0.3261904761904762</v>
      </c>
      <c r="M283" s="554">
        <f t="shared" si="32"/>
        <v>0.33677685950413222</v>
      </c>
      <c r="N283" s="73"/>
      <c r="O283" s="73"/>
      <c r="P283" s="73"/>
      <c r="Q283" s="73"/>
    </row>
    <row r="284" spans="3:17" x14ac:dyDescent="0.25">
      <c r="C284" s="42" t="s">
        <v>274</v>
      </c>
      <c r="D284" s="249">
        <f t="shared" si="23"/>
        <v>0</v>
      </c>
      <c r="E284" s="250">
        <f t="shared" si="24"/>
        <v>0</v>
      </c>
      <c r="F284" s="250">
        <f t="shared" si="25"/>
        <v>0</v>
      </c>
      <c r="G284" s="250">
        <f t="shared" si="26"/>
        <v>0</v>
      </c>
      <c r="H284" s="250">
        <f t="shared" si="27"/>
        <v>0</v>
      </c>
      <c r="I284" s="250">
        <f t="shared" si="28"/>
        <v>0</v>
      </c>
      <c r="J284" s="250">
        <f t="shared" si="29"/>
        <v>0</v>
      </c>
      <c r="K284" s="250">
        <f t="shared" si="30"/>
        <v>0</v>
      </c>
      <c r="L284" s="250">
        <f t="shared" si="31"/>
        <v>7.6190476190476197E-2</v>
      </c>
      <c r="M284" s="251">
        <f t="shared" si="32"/>
        <v>6.8181818181818177E-2</v>
      </c>
      <c r="N284" s="73"/>
      <c r="O284" s="73"/>
      <c r="P284" s="73"/>
      <c r="Q284" s="73"/>
    </row>
    <row r="285" spans="3:17" x14ac:dyDescent="0.25">
      <c r="C285" s="505" t="s">
        <v>111</v>
      </c>
      <c r="D285" s="552">
        <f t="shared" si="23"/>
        <v>0</v>
      </c>
      <c r="E285" s="553">
        <f t="shared" si="24"/>
        <v>0</v>
      </c>
      <c r="F285" s="553">
        <f t="shared" si="25"/>
        <v>0</v>
      </c>
      <c r="G285" s="553">
        <f t="shared" si="26"/>
        <v>0</v>
      </c>
      <c r="H285" s="553">
        <f t="shared" si="27"/>
        <v>0</v>
      </c>
      <c r="I285" s="553">
        <f t="shared" si="28"/>
        <v>0</v>
      </c>
      <c r="J285" s="553">
        <f t="shared" si="29"/>
        <v>0</v>
      </c>
      <c r="K285" s="553">
        <f t="shared" si="30"/>
        <v>8.4745762711864406E-3</v>
      </c>
      <c r="L285" s="553">
        <f t="shared" si="31"/>
        <v>2.3809523809523812E-3</v>
      </c>
      <c r="M285" s="554">
        <f t="shared" si="32"/>
        <v>4.1322314049586778E-3</v>
      </c>
      <c r="N285" s="73"/>
      <c r="O285" s="73"/>
      <c r="P285" s="73"/>
      <c r="Q285" s="73"/>
    </row>
    <row r="286" spans="3:17" x14ac:dyDescent="0.25">
      <c r="C286" s="42" t="s">
        <v>89</v>
      </c>
      <c r="D286" s="249">
        <f t="shared" si="23"/>
        <v>9.9236641221374045E-2</v>
      </c>
      <c r="E286" s="250">
        <f t="shared" si="24"/>
        <v>5.1546391752577317E-2</v>
      </c>
      <c r="F286" s="250">
        <f t="shared" si="25"/>
        <v>4.2105263157894736E-2</v>
      </c>
      <c r="G286" s="250">
        <f t="shared" si="26"/>
        <v>5.3072625698324022E-2</v>
      </c>
      <c r="H286" s="250">
        <f t="shared" si="27"/>
        <v>5.5045871559633031E-2</v>
      </c>
      <c r="I286" s="250">
        <f t="shared" si="28"/>
        <v>2.8753993610223641E-2</v>
      </c>
      <c r="J286" s="250">
        <f t="shared" si="29"/>
        <v>0.16483516483516483</v>
      </c>
      <c r="K286" s="250">
        <f t="shared" si="30"/>
        <v>0.21186440677966101</v>
      </c>
      <c r="L286" s="250">
        <f t="shared" si="31"/>
        <v>3.3333333333333333E-2</v>
      </c>
      <c r="M286" s="251">
        <f t="shared" si="32"/>
        <v>1.4462809917355372E-2</v>
      </c>
      <c r="N286" s="73"/>
      <c r="O286" s="73"/>
      <c r="P286" s="73"/>
      <c r="Q286" s="73"/>
    </row>
    <row r="287" spans="3:17" ht="21.75" customHeight="1" thickBot="1" x14ac:dyDescent="0.3">
      <c r="C287" s="509" t="s">
        <v>10</v>
      </c>
      <c r="D287" s="567">
        <f t="shared" ref="D287:M287" si="33">SUM(D280:D286)</f>
        <v>1</v>
      </c>
      <c r="E287" s="523">
        <f t="shared" si="33"/>
        <v>1</v>
      </c>
      <c r="F287" s="523">
        <f t="shared" si="33"/>
        <v>1</v>
      </c>
      <c r="G287" s="523">
        <f t="shared" si="33"/>
        <v>1</v>
      </c>
      <c r="H287" s="523">
        <f t="shared" si="33"/>
        <v>0.99999999999999989</v>
      </c>
      <c r="I287" s="523">
        <f t="shared" si="33"/>
        <v>0.99999999999999989</v>
      </c>
      <c r="J287" s="523">
        <f t="shared" si="33"/>
        <v>0.99999999999999989</v>
      </c>
      <c r="K287" s="523">
        <f t="shared" si="33"/>
        <v>1</v>
      </c>
      <c r="L287" s="523">
        <f t="shared" si="33"/>
        <v>0.99999999999999989</v>
      </c>
      <c r="M287" s="524">
        <f t="shared" si="33"/>
        <v>0.99999999999999989</v>
      </c>
      <c r="N287" s="40"/>
      <c r="O287" s="40"/>
      <c r="P287" s="40"/>
      <c r="Q287" s="40"/>
    </row>
    <row r="288" spans="3:17" ht="27.75" customHeight="1" x14ac:dyDescent="0.25">
      <c r="C288" s="991" t="s">
        <v>131</v>
      </c>
      <c r="D288" s="991"/>
      <c r="E288" s="991"/>
      <c r="F288" s="991"/>
      <c r="G288" s="991"/>
      <c r="H288" s="991"/>
      <c r="I288" s="991"/>
      <c r="J288" s="991"/>
      <c r="K288" s="991"/>
      <c r="L288" s="991"/>
      <c r="M288" s="991"/>
    </row>
    <row r="289" spans="3:13" x14ac:dyDescent="0.25">
      <c r="C289" s="269" t="s">
        <v>277</v>
      </c>
    </row>
    <row r="291" spans="3:13" ht="21.75" customHeight="1" x14ac:dyDescent="0.25">
      <c r="C291" s="958" t="s">
        <v>208</v>
      </c>
      <c r="D291" s="958"/>
      <c r="E291" s="958"/>
      <c r="F291" s="958"/>
      <c r="G291" s="958"/>
      <c r="H291" s="958"/>
      <c r="I291" s="958"/>
      <c r="J291" s="958"/>
      <c r="K291" s="958"/>
      <c r="L291" s="958"/>
      <c r="M291" s="958"/>
    </row>
    <row r="292" spans="3:13" ht="7.5" customHeight="1" x14ac:dyDescent="0.25"/>
    <row r="305" spans="3:13" x14ac:dyDescent="0.25">
      <c r="C305" s="269" t="s">
        <v>277</v>
      </c>
      <c r="D305" s="41"/>
      <c r="E305" s="41"/>
    </row>
    <row r="306" spans="3:13" x14ac:dyDescent="0.25">
      <c r="C306" s="416"/>
      <c r="D306" s="416"/>
      <c r="E306" s="416"/>
      <c r="F306" s="416"/>
      <c r="G306" s="416"/>
      <c r="H306" s="416"/>
      <c r="I306" s="416"/>
      <c r="J306" s="416"/>
      <c r="K306" s="416"/>
      <c r="L306" s="416"/>
      <c r="M306" s="465"/>
    </row>
    <row r="307" spans="3:13" ht="18.75" customHeight="1" x14ac:dyDescent="0.25">
      <c r="C307" s="417"/>
      <c r="D307" s="417"/>
      <c r="E307" s="417"/>
      <c r="F307" s="417"/>
      <c r="G307" s="465" t="s">
        <v>40</v>
      </c>
      <c r="H307" s="417"/>
      <c r="I307" s="417"/>
      <c r="J307" s="417"/>
      <c r="K307" s="417"/>
      <c r="L307" s="417"/>
      <c r="M307" s="466"/>
    </row>
    <row r="308" spans="3:13" ht="21" customHeight="1" x14ac:dyDescent="0.25">
      <c r="C308" s="417"/>
      <c r="D308" s="417"/>
      <c r="E308" s="417"/>
      <c r="F308" s="417"/>
      <c r="G308" s="466" t="s">
        <v>42</v>
      </c>
      <c r="H308" s="417"/>
      <c r="I308" s="417"/>
      <c r="J308" s="417"/>
      <c r="K308" s="417"/>
      <c r="L308" s="417"/>
      <c r="M308" s="466"/>
    </row>
    <row r="309" spans="3:13" x14ac:dyDescent="0.25">
      <c r="G309" s="466" t="s">
        <v>103</v>
      </c>
    </row>
  </sheetData>
  <sheetProtection password="EE7B" sheet="1" objects="1" scenarios="1"/>
  <mergeCells count="45">
    <mergeCell ref="C4:M4"/>
    <mergeCell ref="C5:M5"/>
    <mergeCell ref="C35:M35"/>
    <mergeCell ref="C44:M44"/>
    <mergeCell ref="C39:M39"/>
    <mergeCell ref="C47:M47"/>
    <mergeCell ref="C7:K7"/>
    <mergeCell ref="C59:M59"/>
    <mergeCell ref="C278:C279"/>
    <mergeCell ref="C6:M6"/>
    <mergeCell ref="C8:M8"/>
    <mergeCell ref="C9:M9"/>
    <mergeCell ref="C67:M67"/>
    <mergeCell ref="C70:M70"/>
    <mergeCell ref="C80:M80"/>
    <mergeCell ref="C91:M91"/>
    <mergeCell ref="C107:M107"/>
    <mergeCell ref="C77:M77"/>
    <mergeCell ref="C88:M88"/>
    <mergeCell ref="C119:M119"/>
    <mergeCell ref="C134:M134"/>
    <mergeCell ref="C149:M149"/>
    <mergeCell ref="C230:M230"/>
    <mergeCell ref="C82:C83"/>
    <mergeCell ref="C109:C110"/>
    <mergeCell ref="C262:M262"/>
    <mergeCell ref="C276:M276"/>
    <mergeCell ref="C273:L273"/>
    <mergeCell ref="C123:M123"/>
    <mergeCell ref="C249:C250"/>
    <mergeCell ref="C137:M137"/>
    <mergeCell ref="C247:M247"/>
    <mergeCell ref="C203:M203"/>
    <mergeCell ref="C152:M152"/>
    <mergeCell ref="C139:C140"/>
    <mergeCell ref="C259:M259"/>
    <mergeCell ref="C291:M291"/>
    <mergeCell ref="C216:M216"/>
    <mergeCell ref="C61:C62"/>
    <mergeCell ref="C41:C42"/>
    <mergeCell ref="C11:C12"/>
    <mergeCell ref="C288:M288"/>
    <mergeCell ref="C165:M165"/>
    <mergeCell ref="C177:M177"/>
    <mergeCell ref="C190:M190"/>
  </mergeCells>
  <hyperlinks>
    <hyperlink ref="B13" location="'COND. ENV. EM ACID. COM VÍTIMAS'!A1" display="AVANÇAR &gt;&gt;"/>
    <hyperlink ref="B14" location="'VÍTIMAS NÃO FATAIS'!A1" display="&lt;&lt; VOLTAR"/>
    <hyperlink ref="B12" location="'INÍCIO '!A1" display="INÍCIO"/>
    <hyperlink ref="G308" location="'COND. ENV. EM ACID. COM VÍTIMAS'!A1" display="AVANÇAR &gt;&gt;"/>
    <hyperlink ref="G309" location="'VÍTIMAS NÃO FATAIS'!A1" display="&lt;&lt; VOLTAR"/>
    <hyperlink ref="G307" location="'INÍCIO '!A1" display="INÍCIO"/>
  </hyperlinks>
  <printOptions horizontalCentered="1"/>
  <pageMargins left="0.51181102362204722" right="0.51181102362204722" top="0.31496062992125984" bottom="0.31496062992125984" header="0.31496062992125984" footer="0.31496062992125984"/>
  <pageSetup paperSize="9" scale="83" orientation="portrait" r:id="rId1"/>
  <rowBreaks count="5" manualBreakCount="5">
    <brk id="57" min="2" max="13" man="1"/>
    <brk id="105" min="2" max="13" man="1"/>
    <brk id="150" min="2" max="13" man="1"/>
    <brk id="188" min="2" max="13" man="1"/>
    <brk id="245" min="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S240"/>
  <sheetViews>
    <sheetView showGridLines="0" showRowColHeaders="0" zoomScaleNormal="100" workbookViewId="0">
      <selection activeCell="B13" sqref="B13"/>
    </sheetView>
  </sheetViews>
  <sheetFormatPr baseColWidth="10" defaultRowHeight="15" x14ac:dyDescent="0.25"/>
  <cols>
    <col min="1" max="1" width="15" customWidth="1"/>
    <col min="2" max="2" width="15.42578125" customWidth="1"/>
    <col min="3" max="3" width="20" customWidth="1"/>
    <col min="4" max="4" width="6.42578125" customWidth="1"/>
    <col min="5" max="6" width="6.28515625" customWidth="1"/>
    <col min="7" max="7" width="6.5703125" customWidth="1"/>
    <col min="8" max="8" width="6.42578125" customWidth="1"/>
    <col min="9" max="9" width="6.7109375" customWidth="1"/>
    <col min="10" max="10" width="6.85546875" customWidth="1"/>
    <col min="11" max="11" width="6.42578125" customWidth="1"/>
    <col min="12" max="13" width="6.28515625" customWidth="1"/>
    <col min="14" max="14" width="7.28515625" customWidth="1"/>
    <col min="15" max="17" width="9.85546875" customWidth="1"/>
    <col min="18" max="256" width="9.140625" customWidth="1"/>
  </cols>
  <sheetData>
    <row r="2" spans="2:17" ht="15.75" thickBot="1" x14ac:dyDescent="0.3"/>
    <row r="3" spans="2:17" x14ac:dyDescent="0.25">
      <c r="C3" s="589"/>
      <c r="D3" s="590"/>
      <c r="E3" s="590"/>
      <c r="F3" s="590"/>
      <c r="G3" s="590"/>
      <c r="H3" s="590"/>
      <c r="I3" s="590"/>
      <c r="J3" s="590"/>
      <c r="K3" s="590"/>
      <c r="L3" s="590"/>
      <c r="M3" s="591"/>
    </row>
    <row r="4" spans="2:17" ht="15.75" x14ac:dyDescent="0.25">
      <c r="C4" s="982" t="s">
        <v>38</v>
      </c>
      <c r="D4" s="983"/>
      <c r="E4" s="983"/>
      <c r="F4" s="983"/>
      <c r="G4" s="983"/>
      <c r="H4" s="983"/>
      <c r="I4" s="983"/>
      <c r="J4" s="983"/>
      <c r="K4" s="983"/>
      <c r="L4" s="983"/>
      <c r="M4" s="984"/>
    </row>
    <row r="5" spans="2:17" ht="15.75" x14ac:dyDescent="0.25">
      <c r="C5" s="982" t="s">
        <v>39</v>
      </c>
      <c r="D5" s="983"/>
      <c r="E5" s="983"/>
      <c r="F5" s="983"/>
      <c r="G5" s="983"/>
      <c r="H5" s="983"/>
      <c r="I5" s="983"/>
      <c r="J5" s="983"/>
      <c r="K5" s="983"/>
      <c r="L5" s="983"/>
      <c r="M5" s="984"/>
    </row>
    <row r="6" spans="2:17" ht="14.25" customHeight="1" x14ac:dyDescent="0.25">
      <c r="C6" s="982" t="s">
        <v>41</v>
      </c>
      <c r="D6" s="983"/>
      <c r="E6" s="983"/>
      <c r="F6" s="983"/>
      <c r="G6" s="983"/>
      <c r="H6" s="983"/>
      <c r="I6" s="983"/>
      <c r="J6" s="983"/>
      <c r="K6" s="983"/>
      <c r="L6" s="983"/>
      <c r="M6" s="984"/>
    </row>
    <row r="7" spans="2:17" ht="14.25" customHeight="1" x14ac:dyDescent="0.25">
      <c r="C7" s="979"/>
      <c r="D7" s="980"/>
      <c r="E7" s="980"/>
      <c r="F7" s="980"/>
      <c r="G7" s="980"/>
      <c r="H7" s="980"/>
      <c r="I7" s="980"/>
      <c r="J7" s="980"/>
      <c r="K7" s="980"/>
      <c r="L7" s="592"/>
      <c r="M7" s="593"/>
    </row>
    <row r="8" spans="2:17" ht="18" customHeight="1" x14ac:dyDescent="0.25">
      <c r="C8" s="985" t="s">
        <v>83</v>
      </c>
      <c r="D8" s="986"/>
      <c r="E8" s="986"/>
      <c r="F8" s="986"/>
      <c r="G8" s="986"/>
      <c r="H8" s="986"/>
      <c r="I8" s="986"/>
      <c r="J8" s="986"/>
      <c r="K8" s="986"/>
      <c r="L8" s="986"/>
      <c r="M8" s="987"/>
    </row>
    <row r="9" spans="2:17" ht="20.25" customHeight="1" thickBot="1" x14ac:dyDescent="0.3">
      <c r="C9" s="995" t="s">
        <v>84</v>
      </c>
      <c r="D9" s="996"/>
      <c r="E9" s="996"/>
      <c r="F9" s="996"/>
      <c r="G9" s="996"/>
      <c r="H9" s="996"/>
      <c r="I9" s="996"/>
      <c r="J9" s="996"/>
      <c r="K9" s="996"/>
      <c r="L9" s="996"/>
      <c r="M9" s="997"/>
    </row>
    <row r="10" spans="2:17" ht="5.25" customHeight="1" thickBot="1" x14ac:dyDescent="0.3"/>
    <row r="11" spans="2:17" ht="15" customHeight="1" x14ac:dyDescent="0.25">
      <c r="C11" s="964" t="s">
        <v>46</v>
      </c>
      <c r="D11" s="493" t="s">
        <v>47</v>
      </c>
      <c r="E11" s="494" t="s">
        <v>47</v>
      </c>
      <c r="F11" s="494" t="s">
        <v>47</v>
      </c>
      <c r="G11" s="494" t="s">
        <v>47</v>
      </c>
      <c r="H11" s="494" t="s">
        <v>47</v>
      </c>
      <c r="I11" s="494" t="s">
        <v>47</v>
      </c>
      <c r="J11" s="494" t="s">
        <v>47</v>
      </c>
      <c r="K11" s="495" t="s">
        <v>47</v>
      </c>
      <c r="L11" s="496" t="s">
        <v>47</v>
      </c>
      <c r="M11" s="497" t="s">
        <v>47</v>
      </c>
      <c r="N11" s="38"/>
      <c r="O11" s="38"/>
      <c r="P11" s="38"/>
      <c r="Q11" s="38"/>
    </row>
    <row r="12" spans="2:17" ht="16.5" thickBot="1" x14ac:dyDescent="0.3">
      <c r="B12" s="465" t="s">
        <v>40</v>
      </c>
      <c r="C12" s="965"/>
      <c r="D12" s="498">
        <v>2001</v>
      </c>
      <c r="E12" s="499">
        <v>2002</v>
      </c>
      <c r="F12" s="499">
        <v>2003</v>
      </c>
      <c r="G12" s="499">
        <v>2004</v>
      </c>
      <c r="H12" s="499">
        <v>2005</v>
      </c>
      <c r="I12" s="499">
        <v>2006</v>
      </c>
      <c r="J12" s="499">
        <v>2007</v>
      </c>
      <c r="K12" s="500">
        <v>2008</v>
      </c>
      <c r="L12" s="501">
        <v>2009</v>
      </c>
      <c r="M12" s="502">
        <v>2010</v>
      </c>
      <c r="N12" s="38"/>
      <c r="O12" s="38"/>
      <c r="P12" s="38"/>
      <c r="Q12" s="38"/>
    </row>
    <row r="13" spans="2:17" ht="15.75" customHeight="1" x14ac:dyDescent="0.25">
      <c r="B13" s="465" t="s">
        <v>81</v>
      </c>
      <c r="C13" s="43" t="s">
        <v>85</v>
      </c>
      <c r="D13" s="270">
        <v>2253</v>
      </c>
      <c r="E13" s="207">
        <v>3463</v>
      </c>
      <c r="F13" s="271">
        <v>3267</v>
      </c>
      <c r="G13" s="207">
        <v>5047</v>
      </c>
      <c r="H13" s="207">
        <v>5487</v>
      </c>
      <c r="I13" s="207">
        <v>5480</v>
      </c>
      <c r="J13" s="207">
        <v>9586</v>
      </c>
      <c r="K13" s="207">
        <v>11783</v>
      </c>
      <c r="L13" s="207">
        <v>13210</v>
      </c>
      <c r="M13" s="208">
        <v>16035</v>
      </c>
      <c r="N13" s="8"/>
      <c r="O13" s="8"/>
      <c r="P13" s="8"/>
      <c r="Q13" s="8"/>
    </row>
    <row r="14" spans="2:17" ht="15.75" x14ac:dyDescent="0.25">
      <c r="B14" s="465" t="s">
        <v>82</v>
      </c>
      <c r="C14" s="505" t="s">
        <v>86</v>
      </c>
      <c r="D14" s="602">
        <v>404</v>
      </c>
      <c r="E14" s="603">
        <v>664</v>
      </c>
      <c r="F14" s="603">
        <v>595</v>
      </c>
      <c r="G14" s="603">
        <v>716</v>
      </c>
      <c r="H14" s="603">
        <v>824</v>
      </c>
      <c r="I14" s="603">
        <v>791</v>
      </c>
      <c r="J14" s="507">
        <v>1243</v>
      </c>
      <c r="K14" s="507">
        <v>1466</v>
      </c>
      <c r="L14" s="507">
        <v>1563</v>
      </c>
      <c r="M14" s="508">
        <v>2044</v>
      </c>
      <c r="N14" s="8"/>
      <c r="O14" s="8"/>
      <c r="P14" s="8"/>
      <c r="Q14" s="8"/>
    </row>
    <row r="15" spans="2:17" ht="15.75" x14ac:dyDescent="0.25">
      <c r="C15" s="42" t="s">
        <v>87</v>
      </c>
      <c r="D15" s="272">
        <v>7</v>
      </c>
      <c r="E15" s="209">
        <v>20</v>
      </c>
      <c r="F15" s="209">
        <v>31</v>
      </c>
      <c r="G15" s="209">
        <v>42</v>
      </c>
      <c r="H15" s="209">
        <v>57</v>
      </c>
      <c r="I15" s="209">
        <v>24</v>
      </c>
      <c r="J15" s="209">
        <v>80</v>
      </c>
      <c r="K15" s="209">
        <v>549</v>
      </c>
      <c r="L15" s="209">
        <v>1453</v>
      </c>
      <c r="M15" s="210">
        <v>926</v>
      </c>
      <c r="N15" s="8"/>
      <c r="O15" s="8"/>
      <c r="P15" s="8"/>
      <c r="Q15" s="8"/>
    </row>
    <row r="16" spans="2:17" ht="15.75" x14ac:dyDescent="0.25">
      <c r="C16" s="505" t="s">
        <v>88</v>
      </c>
      <c r="D16" s="602">
        <v>0</v>
      </c>
      <c r="E16" s="603">
        <v>0</v>
      </c>
      <c r="F16" s="603">
        <v>0</v>
      </c>
      <c r="G16" s="603">
        <v>58</v>
      </c>
      <c r="H16" s="603">
        <v>93</v>
      </c>
      <c r="I16" s="603">
        <v>139</v>
      </c>
      <c r="J16" s="603">
        <v>107</v>
      </c>
      <c r="K16" s="603">
        <v>846</v>
      </c>
      <c r="L16" s="603">
        <v>1588</v>
      </c>
      <c r="M16" s="604">
        <v>1405</v>
      </c>
      <c r="N16" s="8"/>
      <c r="O16" s="8"/>
      <c r="P16" s="8"/>
      <c r="Q16" s="8"/>
    </row>
    <row r="17" spans="3:17" ht="15.75" x14ac:dyDescent="0.25">
      <c r="C17" s="42" t="s">
        <v>89</v>
      </c>
      <c r="D17" s="273">
        <v>1533</v>
      </c>
      <c r="E17" s="211">
        <v>2168</v>
      </c>
      <c r="F17" s="211">
        <v>2070</v>
      </c>
      <c r="G17" s="211">
        <v>2336</v>
      </c>
      <c r="H17" s="211">
        <v>2384</v>
      </c>
      <c r="I17" s="211">
        <v>2065</v>
      </c>
      <c r="J17" s="211">
        <v>4842</v>
      </c>
      <c r="K17" s="211">
        <v>3236</v>
      </c>
      <c r="L17" s="211">
        <v>3388</v>
      </c>
      <c r="M17" s="212">
        <v>3296</v>
      </c>
      <c r="N17" s="8"/>
      <c r="O17" s="8"/>
      <c r="P17" s="8"/>
      <c r="Q17" s="8"/>
    </row>
    <row r="18" spans="3:17" ht="21.75" customHeight="1" thickBot="1" x14ac:dyDescent="0.3">
      <c r="C18" s="509" t="s">
        <v>10</v>
      </c>
      <c r="D18" s="510">
        <f>SUM(D13:D17)</f>
        <v>4197</v>
      </c>
      <c r="E18" s="511">
        <f t="shared" ref="E18:L18" si="0">SUM(E13:E17)</f>
        <v>6315</v>
      </c>
      <c r="F18" s="511">
        <f t="shared" si="0"/>
        <v>5963</v>
      </c>
      <c r="G18" s="511">
        <f t="shared" si="0"/>
        <v>8199</v>
      </c>
      <c r="H18" s="511">
        <f t="shared" si="0"/>
        <v>8845</v>
      </c>
      <c r="I18" s="511">
        <f t="shared" si="0"/>
        <v>8499</v>
      </c>
      <c r="J18" s="511">
        <f t="shared" si="0"/>
        <v>15858</v>
      </c>
      <c r="K18" s="511">
        <f t="shared" si="0"/>
        <v>17880</v>
      </c>
      <c r="L18" s="511">
        <f t="shared" si="0"/>
        <v>21202</v>
      </c>
      <c r="M18" s="512">
        <v>23706</v>
      </c>
      <c r="N18" s="33"/>
      <c r="O18" s="33"/>
      <c r="P18" s="33"/>
      <c r="Q18" s="33"/>
    </row>
    <row r="19" spans="3:17" ht="9.75" customHeight="1" thickBot="1" x14ac:dyDescent="0.3">
      <c r="C19" s="533"/>
      <c r="D19" s="534"/>
      <c r="E19" s="534"/>
      <c r="F19" s="534"/>
      <c r="G19" s="534"/>
      <c r="H19" s="534"/>
      <c r="I19" s="534"/>
      <c r="J19" s="534"/>
      <c r="K19" s="534"/>
      <c r="L19" s="534"/>
      <c r="M19" s="534"/>
      <c r="N19" s="33"/>
      <c r="O19" s="33"/>
      <c r="P19" s="33"/>
      <c r="Q19" s="33"/>
    </row>
    <row r="20" spans="3:17" ht="15.75" customHeight="1" x14ac:dyDescent="0.25">
      <c r="C20" s="43" t="s">
        <v>90</v>
      </c>
      <c r="D20" s="274">
        <v>24</v>
      </c>
      <c r="E20" s="271">
        <v>58</v>
      </c>
      <c r="F20" s="271">
        <v>66</v>
      </c>
      <c r="G20" s="271">
        <v>72</v>
      </c>
      <c r="H20" s="271">
        <v>607</v>
      </c>
      <c r="I20" s="271">
        <v>416</v>
      </c>
      <c r="J20" s="271">
        <v>459</v>
      </c>
      <c r="K20" s="271">
        <v>615</v>
      </c>
      <c r="L20" s="271">
        <v>525</v>
      </c>
      <c r="M20" s="275">
        <v>535</v>
      </c>
      <c r="N20" s="8"/>
      <c r="O20" s="8"/>
      <c r="P20" s="8"/>
      <c r="Q20" s="8"/>
    </row>
    <row r="21" spans="3:17" ht="15.75" x14ac:dyDescent="0.25">
      <c r="C21" s="505" t="s">
        <v>91</v>
      </c>
      <c r="D21" s="602">
        <v>795</v>
      </c>
      <c r="E21" s="507">
        <v>1732</v>
      </c>
      <c r="F21" s="507">
        <v>1775</v>
      </c>
      <c r="G21" s="507">
        <v>2918</v>
      </c>
      <c r="H21" s="507">
        <v>1655</v>
      </c>
      <c r="I21" s="507">
        <v>3386</v>
      </c>
      <c r="J21" s="507">
        <v>6101</v>
      </c>
      <c r="K21" s="507">
        <v>7001</v>
      </c>
      <c r="L21" s="507">
        <v>7858</v>
      </c>
      <c r="M21" s="508">
        <v>8966</v>
      </c>
      <c r="N21" s="8"/>
      <c r="O21" s="8"/>
      <c r="P21" s="8"/>
      <c r="Q21" s="8"/>
    </row>
    <row r="22" spans="3:17" ht="15.75" x14ac:dyDescent="0.25">
      <c r="C22" s="42" t="s">
        <v>92</v>
      </c>
      <c r="D22" s="273">
        <v>2170</v>
      </c>
      <c r="E22" s="211">
        <v>2777</v>
      </c>
      <c r="F22" s="211">
        <v>2481</v>
      </c>
      <c r="G22" s="211">
        <v>3244</v>
      </c>
      <c r="H22" s="211">
        <v>4472</v>
      </c>
      <c r="I22" s="211">
        <v>2844</v>
      </c>
      <c r="J22" s="211">
        <v>4141</v>
      </c>
      <c r="K22" s="211">
        <v>6778</v>
      </c>
      <c r="L22" s="211">
        <v>9333</v>
      </c>
      <c r="M22" s="212">
        <v>10557</v>
      </c>
      <c r="N22" s="8"/>
      <c r="O22" s="8"/>
      <c r="P22" s="8"/>
      <c r="Q22" s="8"/>
    </row>
    <row r="23" spans="3:17" ht="15.75" x14ac:dyDescent="0.25">
      <c r="C23" s="505" t="s">
        <v>93</v>
      </c>
      <c r="D23" s="602">
        <v>141</v>
      </c>
      <c r="E23" s="603">
        <v>211</v>
      </c>
      <c r="F23" s="603">
        <v>242</v>
      </c>
      <c r="G23" s="603">
        <v>326</v>
      </c>
      <c r="H23" s="603">
        <v>424</v>
      </c>
      <c r="I23" s="603">
        <v>293</v>
      </c>
      <c r="J23" s="603">
        <v>586</v>
      </c>
      <c r="K23" s="603">
        <v>670</v>
      </c>
      <c r="L23" s="603">
        <v>702</v>
      </c>
      <c r="M23" s="604">
        <v>815</v>
      </c>
      <c r="N23" s="8"/>
      <c r="O23" s="8"/>
      <c r="P23" s="8"/>
      <c r="Q23" s="8"/>
    </row>
    <row r="24" spans="3:17" ht="15.75" x14ac:dyDescent="0.25">
      <c r="C24" s="42" t="s">
        <v>89</v>
      </c>
      <c r="D24" s="273">
        <v>1067</v>
      </c>
      <c r="E24" s="211">
        <v>1537</v>
      </c>
      <c r="F24" s="211">
        <v>1399</v>
      </c>
      <c r="G24" s="211">
        <v>1639</v>
      </c>
      <c r="H24" s="211">
        <v>1687</v>
      </c>
      <c r="I24" s="211">
        <v>1560</v>
      </c>
      <c r="J24" s="211">
        <v>4571</v>
      </c>
      <c r="K24" s="211">
        <v>2816</v>
      </c>
      <c r="L24" s="211">
        <v>2784</v>
      </c>
      <c r="M24" s="212">
        <v>2833</v>
      </c>
      <c r="N24" s="8"/>
      <c r="O24" s="8"/>
      <c r="P24" s="8"/>
      <c r="Q24" s="8"/>
    </row>
    <row r="25" spans="3:17" ht="22.5" customHeight="1" thickBot="1" x14ac:dyDescent="0.3">
      <c r="C25" s="509" t="s">
        <v>10</v>
      </c>
      <c r="D25" s="510">
        <f>SUM(D20:D24)</f>
        <v>4197</v>
      </c>
      <c r="E25" s="511">
        <f>SUM(E20:E24)</f>
        <v>6315</v>
      </c>
      <c r="F25" s="511">
        <f>F20+F21+F22+F23+F24</f>
        <v>5963</v>
      </c>
      <c r="G25" s="511">
        <f t="shared" ref="G25:L25" si="1">SUM(G20:G24)</f>
        <v>8199</v>
      </c>
      <c r="H25" s="511">
        <f t="shared" si="1"/>
        <v>8845</v>
      </c>
      <c r="I25" s="511">
        <f t="shared" si="1"/>
        <v>8499</v>
      </c>
      <c r="J25" s="511">
        <f t="shared" si="1"/>
        <v>15858</v>
      </c>
      <c r="K25" s="511">
        <f t="shared" si="1"/>
        <v>17880</v>
      </c>
      <c r="L25" s="511">
        <f t="shared" si="1"/>
        <v>21202</v>
      </c>
      <c r="M25" s="512">
        <v>23706</v>
      </c>
      <c r="N25" s="33"/>
      <c r="O25" s="33"/>
      <c r="P25" s="33"/>
      <c r="Q25" s="33"/>
    </row>
    <row r="26" spans="3:17" ht="9.75" customHeight="1" thickBot="1" x14ac:dyDescent="0.3">
      <c r="C26" s="533"/>
      <c r="D26" s="534"/>
      <c r="E26" s="534"/>
      <c r="F26" s="534"/>
      <c r="G26" s="534"/>
      <c r="H26" s="534"/>
      <c r="I26" s="534"/>
      <c r="J26" s="534"/>
      <c r="K26" s="534"/>
      <c r="L26" s="534"/>
      <c r="M26" s="534"/>
      <c r="N26" s="33"/>
      <c r="O26" s="33"/>
      <c r="P26" s="33"/>
      <c r="Q26" s="33"/>
    </row>
    <row r="27" spans="3:17" ht="15.75" x14ac:dyDescent="0.25">
      <c r="C27" s="43" t="s">
        <v>94</v>
      </c>
      <c r="D27" s="270">
        <v>3055</v>
      </c>
      <c r="E27" s="207">
        <v>4647</v>
      </c>
      <c r="F27" s="207">
        <v>4380</v>
      </c>
      <c r="G27" s="207">
        <v>5825</v>
      </c>
      <c r="H27" s="207">
        <v>5789</v>
      </c>
      <c r="I27" s="207">
        <v>5994</v>
      </c>
      <c r="J27" s="207">
        <v>10289</v>
      </c>
      <c r="K27" s="207">
        <v>11949</v>
      </c>
      <c r="L27" s="207">
        <v>13922</v>
      </c>
      <c r="M27" s="208">
        <v>15911</v>
      </c>
      <c r="N27" s="8"/>
      <c r="O27" s="8"/>
      <c r="P27" s="8"/>
      <c r="Q27" s="8"/>
    </row>
    <row r="28" spans="3:17" ht="15.75" x14ac:dyDescent="0.25">
      <c r="C28" s="505" t="s">
        <v>95</v>
      </c>
      <c r="D28" s="602">
        <v>489</v>
      </c>
      <c r="E28" s="603">
        <v>775</v>
      </c>
      <c r="F28" s="603">
        <v>819</v>
      </c>
      <c r="G28" s="507">
        <v>1452</v>
      </c>
      <c r="H28" s="507">
        <v>1081</v>
      </c>
      <c r="I28" s="507">
        <v>1670</v>
      </c>
      <c r="J28" s="507">
        <v>2036</v>
      </c>
      <c r="K28" s="507">
        <v>2377</v>
      </c>
      <c r="L28" s="507">
        <v>3054</v>
      </c>
      <c r="M28" s="508">
        <v>3492</v>
      </c>
      <c r="N28" s="8"/>
      <c r="O28" s="8"/>
      <c r="P28" s="8"/>
      <c r="Q28" s="8"/>
    </row>
    <row r="29" spans="3:17" ht="15.75" x14ac:dyDescent="0.25">
      <c r="C29" s="42" t="s">
        <v>89</v>
      </c>
      <c r="D29" s="272">
        <v>653</v>
      </c>
      <c r="E29" s="209">
        <v>893</v>
      </c>
      <c r="F29" s="209">
        <v>764</v>
      </c>
      <c r="G29" s="209">
        <v>922</v>
      </c>
      <c r="H29" s="211">
        <v>1975</v>
      </c>
      <c r="I29" s="209">
        <v>835</v>
      </c>
      <c r="J29" s="211">
        <v>3533</v>
      </c>
      <c r="K29" s="211">
        <v>3554</v>
      </c>
      <c r="L29" s="211">
        <v>4226</v>
      </c>
      <c r="M29" s="212">
        <v>4303</v>
      </c>
      <c r="N29" s="8"/>
      <c r="O29" s="8"/>
      <c r="P29" s="8"/>
      <c r="Q29" s="8"/>
    </row>
    <row r="30" spans="3:17" ht="21.75" customHeight="1" thickBot="1" x14ac:dyDescent="0.3">
      <c r="C30" s="509" t="s">
        <v>10</v>
      </c>
      <c r="D30" s="510">
        <f t="shared" ref="D30:L30" si="2">SUM(D27:D29)</f>
        <v>4197</v>
      </c>
      <c r="E30" s="511">
        <f t="shared" si="2"/>
        <v>6315</v>
      </c>
      <c r="F30" s="511">
        <f t="shared" si="2"/>
        <v>5963</v>
      </c>
      <c r="G30" s="511">
        <f t="shared" si="2"/>
        <v>8199</v>
      </c>
      <c r="H30" s="511">
        <f t="shared" si="2"/>
        <v>8845</v>
      </c>
      <c r="I30" s="511">
        <f t="shared" si="2"/>
        <v>8499</v>
      </c>
      <c r="J30" s="511">
        <f t="shared" si="2"/>
        <v>15858</v>
      </c>
      <c r="K30" s="511">
        <f t="shared" si="2"/>
        <v>17880</v>
      </c>
      <c r="L30" s="511">
        <f t="shared" si="2"/>
        <v>21202</v>
      </c>
      <c r="M30" s="512">
        <v>23706</v>
      </c>
      <c r="N30" s="33"/>
      <c r="O30" s="33"/>
      <c r="P30" s="33"/>
      <c r="Q30" s="33"/>
    </row>
    <row r="31" spans="3:17" x14ac:dyDescent="0.25">
      <c r="C31" s="44" t="s">
        <v>96</v>
      </c>
      <c r="D31" s="14"/>
      <c r="E31" s="14"/>
      <c r="F31" s="14"/>
      <c r="G31" s="14"/>
      <c r="H31" s="14"/>
    </row>
    <row r="32" spans="3:17" ht="54" customHeight="1" x14ac:dyDescent="0.25">
      <c r="C32" s="14"/>
      <c r="D32" s="14"/>
      <c r="E32" s="14"/>
      <c r="F32" s="14"/>
      <c r="G32" s="14"/>
      <c r="H32" s="14"/>
    </row>
    <row r="33" spans="3:13" x14ac:dyDescent="0.25">
      <c r="C33" s="14"/>
      <c r="D33" s="14"/>
      <c r="E33" s="14"/>
      <c r="F33" s="14"/>
      <c r="G33" s="14"/>
      <c r="H33" s="14"/>
    </row>
    <row r="34" spans="3:13" ht="21.75" customHeight="1" x14ac:dyDescent="0.25">
      <c r="C34" s="967" t="s">
        <v>390</v>
      </c>
      <c r="D34" s="967"/>
      <c r="E34" s="967"/>
      <c r="F34" s="967"/>
      <c r="G34" s="967"/>
      <c r="H34" s="967"/>
      <c r="I34" s="967"/>
      <c r="J34" s="967"/>
      <c r="K34" s="967"/>
      <c r="L34" s="967"/>
      <c r="M34" s="967"/>
    </row>
    <row r="35" spans="3:13" ht="5.25" customHeight="1" thickBot="1" x14ac:dyDescent="0.3">
      <c r="C35" s="14"/>
      <c r="D35" s="14"/>
      <c r="E35" s="14"/>
      <c r="F35" s="14"/>
      <c r="G35" s="14"/>
      <c r="H35" s="14"/>
    </row>
    <row r="36" spans="3:13" x14ac:dyDescent="0.25">
      <c r="C36" s="964" t="s">
        <v>60</v>
      </c>
      <c r="D36" s="493" t="s">
        <v>47</v>
      </c>
      <c r="E36" s="494" t="s">
        <v>47</v>
      </c>
      <c r="F36" s="494" t="s">
        <v>47</v>
      </c>
      <c r="G36" s="494" t="s">
        <v>47</v>
      </c>
      <c r="H36" s="494" t="s">
        <v>47</v>
      </c>
      <c r="I36" s="494" t="s">
        <v>47</v>
      </c>
      <c r="J36" s="494" t="s">
        <v>47</v>
      </c>
      <c r="K36" s="495" t="s">
        <v>47</v>
      </c>
      <c r="L36" s="496" t="s">
        <v>47</v>
      </c>
      <c r="M36" s="497" t="s">
        <v>47</v>
      </c>
    </row>
    <row r="37" spans="3:13" ht="15.75" thickBot="1" x14ac:dyDescent="0.3">
      <c r="C37" s="981"/>
      <c r="D37" s="498">
        <v>2001</v>
      </c>
      <c r="E37" s="499">
        <v>2002</v>
      </c>
      <c r="F37" s="499">
        <v>2003</v>
      </c>
      <c r="G37" s="499">
        <v>2004</v>
      </c>
      <c r="H37" s="499">
        <v>2005</v>
      </c>
      <c r="I37" s="499">
        <v>2006</v>
      </c>
      <c r="J37" s="499">
        <v>2007</v>
      </c>
      <c r="K37" s="500">
        <v>2008</v>
      </c>
      <c r="L37" s="501">
        <v>2009</v>
      </c>
      <c r="M37" s="502">
        <v>2010</v>
      </c>
    </row>
    <row r="38" spans="3:13" ht="21.75" customHeight="1" thickBot="1" x14ac:dyDescent="0.3">
      <c r="C38" s="601" t="s">
        <v>10</v>
      </c>
      <c r="D38" s="600">
        <f>D30</f>
        <v>4197</v>
      </c>
      <c r="E38" s="190">
        <f t="shared" ref="E38:M38" si="3">E30</f>
        <v>6315</v>
      </c>
      <c r="F38" s="190">
        <f t="shared" si="3"/>
        <v>5963</v>
      </c>
      <c r="G38" s="190">
        <f t="shared" si="3"/>
        <v>8199</v>
      </c>
      <c r="H38" s="190">
        <f t="shared" si="3"/>
        <v>8845</v>
      </c>
      <c r="I38" s="190">
        <f t="shared" si="3"/>
        <v>8499</v>
      </c>
      <c r="J38" s="190">
        <f t="shared" si="3"/>
        <v>15858</v>
      </c>
      <c r="K38" s="190">
        <f t="shared" si="3"/>
        <v>17880</v>
      </c>
      <c r="L38" s="190">
        <f t="shared" si="3"/>
        <v>21202</v>
      </c>
      <c r="M38" s="191">
        <f t="shared" si="3"/>
        <v>23706</v>
      </c>
    </row>
    <row r="39" spans="3:13" x14ac:dyDescent="0.25">
      <c r="C39" s="12" t="s">
        <v>96</v>
      </c>
      <c r="D39" s="14"/>
      <c r="E39" s="14"/>
      <c r="F39" s="14"/>
      <c r="G39" s="14"/>
      <c r="H39" s="14"/>
    </row>
    <row r="40" spans="3:13" x14ac:dyDescent="0.25">
      <c r="C40" s="14"/>
      <c r="D40" s="14"/>
      <c r="E40" s="14"/>
      <c r="F40" s="14"/>
      <c r="G40" s="14"/>
      <c r="H40" s="14"/>
    </row>
    <row r="41" spans="3:13" ht="32.25" customHeight="1" x14ac:dyDescent="0.25">
      <c r="C41" s="958" t="s">
        <v>97</v>
      </c>
      <c r="D41" s="958"/>
      <c r="E41" s="958"/>
      <c r="F41" s="958"/>
      <c r="G41" s="958"/>
      <c r="H41" s="958"/>
      <c r="I41" s="958"/>
      <c r="J41" s="958"/>
      <c r="K41" s="958"/>
      <c r="L41" s="958"/>
      <c r="M41" s="958"/>
    </row>
    <row r="42" spans="3:13" x14ac:dyDescent="0.25">
      <c r="C42" s="14"/>
      <c r="D42" s="14"/>
      <c r="E42" s="14"/>
      <c r="F42" s="14"/>
      <c r="G42" s="14"/>
      <c r="H42" s="14"/>
    </row>
    <row r="43" spans="3:13" x14ac:dyDescent="0.25">
      <c r="C43" s="14"/>
      <c r="D43" s="14"/>
      <c r="E43" s="14"/>
      <c r="F43" s="14"/>
      <c r="G43" s="14"/>
      <c r="H43" s="14"/>
    </row>
    <row r="44" spans="3:13" x14ac:dyDescent="0.25">
      <c r="C44" s="14"/>
      <c r="D44" s="14"/>
      <c r="E44" s="14"/>
      <c r="F44" s="14"/>
      <c r="G44" s="14"/>
      <c r="H44" s="14"/>
    </row>
    <row r="45" spans="3:13" x14ac:dyDescent="0.25">
      <c r="C45" s="14"/>
      <c r="D45" s="14"/>
      <c r="E45" s="14"/>
      <c r="F45" s="14"/>
      <c r="G45" s="14"/>
      <c r="H45" s="14"/>
    </row>
    <row r="46" spans="3:13" x14ac:dyDescent="0.25">
      <c r="C46" s="14"/>
      <c r="D46" s="14"/>
      <c r="E46" s="14"/>
      <c r="F46" s="14"/>
      <c r="G46" s="14"/>
      <c r="H46" s="14"/>
    </row>
    <row r="47" spans="3:13" x14ac:dyDescent="0.25">
      <c r="C47" s="14"/>
      <c r="D47" s="14"/>
      <c r="E47" s="14"/>
      <c r="F47" s="14"/>
      <c r="G47" s="14"/>
      <c r="H47" s="14"/>
    </row>
    <row r="48" spans="3:13" x14ac:dyDescent="0.25">
      <c r="C48" s="14"/>
      <c r="D48" s="14"/>
      <c r="E48" s="14"/>
      <c r="F48" s="14"/>
      <c r="G48" s="14"/>
      <c r="H48" s="14"/>
    </row>
    <row r="49" spans="3:13" x14ac:dyDescent="0.25">
      <c r="C49" s="14"/>
      <c r="D49" s="14"/>
      <c r="E49" s="14"/>
      <c r="F49" s="14"/>
      <c r="G49" s="14"/>
      <c r="H49" s="14"/>
    </row>
    <row r="50" spans="3:13" x14ac:dyDescent="0.25">
      <c r="C50" s="14"/>
      <c r="D50" s="14"/>
      <c r="E50" s="14"/>
      <c r="F50" s="14"/>
      <c r="G50" s="14"/>
      <c r="H50" s="14"/>
    </row>
    <row r="51" spans="3:13" x14ac:dyDescent="0.25">
      <c r="C51" s="14"/>
      <c r="D51" s="14"/>
      <c r="E51" s="14"/>
      <c r="F51" s="14"/>
      <c r="G51" s="14"/>
      <c r="H51" s="14"/>
    </row>
    <row r="52" spans="3:13" x14ac:dyDescent="0.25">
      <c r="C52" s="14"/>
      <c r="D52" s="14"/>
      <c r="E52" s="14"/>
      <c r="F52" s="14"/>
      <c r="G52" s="14"/>
      <c r="H52" s="14"/>
    </row>
    <row r="53" spans="3:13" ht="10.5" customHeight="1" x14ac:dyDescent="0.25">
      <c r="C53" s="14"/>
      <c r="D53" s="14"/>
      <c r="E53" s="14"/>
      <c r="F53" s="14"/>
      <c r="G53" s="14"/>
      <c r="H53" s="14"/>
    </row>
    <row r="54" spans="3:13" x14ac:dyDescent="0.25">
      <c r="C54" s="14"/>
      <c r="D54" s="14"/>
      <c r="E54" s="14"/>
      <c r="F54" s="14"/>
      <c r="G54" s="14"/>
      <c r="H54" s="14"/>
    </row>
    <row r="55" spans="3:13" ht="31.5" customHeight="1" x14ac:dyDescent="0.25">
      <c r="C55" s="959" t="s">
        <v>98</v>
      </c>
      <c r="D55" s="959"/>
      <c r="E55" s="959"/>
      <c r="F55" s="959"/>
      <c r="G55" s="959"/>
      <c r="H55" s="959"/>
      <c r="I55" s="959"/>
      <c r="J55" s="959"/>
      <c r="K55" s="959"/>
      <c r="L55" s="959"/>
      <c r="M55" s="959"/>
    </row>
    <row r="56" spans="3:13" ht="4.5" customHeight="1" thickBot="1" x14ac:dyDescent="0.3">
      <c r="C56" s="14"/>
      <c r="D56" s="14"/>
      <c r="E56" s="14"/>
      <c r="F56" s="14"/>
      <c r="G56" s="14"/>
      <c r="H56" s="14"/>
    </row>
    <row r="57" spans="3:13" x14ac:dyDescent="0.25">
      <c r="C57" s="964" t="s">
        <v>46</v>
      </c>
      <c r="D57" s="493" t="s">
        <v>47</v>
      </c>
      <c r="E57" s="494" t="s">
        <v>47</v>
      </c>
      <c r="F57" s="494" t="s">
        <v>47</v>
      </c>
      <c r="G57" s="494" t="s">
        <v>47</v>
      </c>
      <c r="H57" s="494" t="s">
        <v>47</v>
      </c>
      <c r="I57" s="494" t="s">
        <v>47</v>
      </c>
      <c r="J57" s="494" t="s">
        <v>47</v>
      </c>
      <c r="K57" s="495" t="s">
        <v>47</v>
      </c>
      <c r="L57" s="496" t="s">
        <v>47</v>
      </c>
      <c r="M57" s="497" t="s">
        <v>47</v>
      </c>
    </row>
    <row r="58" spans="3:13" ht="15.75" thickBot="1" x14ac:dyDescent="0.3">
      <c r="C58" s="965"/>
      <c r="D58" s="498">
        <v>2001</v>
      </c>
      <c r="E58" s="499">
        <v>2002</v>
      </c>
      <c r="F58" s="499">
        <v>2003</v>
      </c>
      <c r="G58" s="499">
        <v>2004</v>
      </c>
      <c r="H58" s="499">
        <v>2005</v>
      </c>
      <c r="I58" s="499">
        <v>2006</v>
      </c>
      <c r="J58" s="499">
        <v>2007</v>
      </c>
      <c r="K58" s="500">
        <v>2008</v>
      </c>
      <c r="L58" s="501">
        <v>2009</v>
      </c>
      <c r="M58" s="502">
        <v>2010</v>
      </c>
    </row>
    <row r="59" spans="3:13" ht="15" customHeight="1" x14ac:dyDescent="0.25">
      <c r="C59" s="43" t="s">
        <v>85</v>
      </c>
      <c r="D59" s="270">
        <v>2253</v>
      </c>
      <c r="E59" s="207">
        <v>3463</v>
      </c>
      <c r="F59" s="271">
        <v>3267</v>
      </c>
      <c r="G59" s="207">
        <v>5047</v>
      </c>
      <c r="H59" s="207">
        <v>5487</v>
      </c>
      <c r="I59" s="207">
        <v>5480</v>
      </c>
      <c r="J59" s="207">
        <v>9586</v>
      </c>
      <c r="K59" s="207">
        <v>11783</v>
      </c>
      <c r="L59" s="207">
        <v>13210</v>
      </c>
      <c r="M59" s="208">
        <v>16035</v>
      </c>
    </row>
    <row r="60" spans="3:13" ht="15.75" customHeight="1" x14ac:dyDescent="0.25">
      <c r="C60" s="505" t="s">
        <v>86</v>
      </c>
      <c r="D60" s="602">
        <v>404</v>
      </c>
      <c r="E60" s="603">
        <v>664</v>
      </c>
      <c r="F60" s="603">
        <v>595</v>
      </c>
      <c r="G60" s="603">
        <v>716</v>
      </c>
      <c r="H60" s="603">
        <v>824</v>
      </c>
      <c r="I60" s="603">
        <v>791</v>
      </c>
      <c r="J60" s="507">
        <v>1243</v>
      </c>
      <c r="K60" s="507">
        <v>1466</v>
      </c>
      <c r="L60" s="507">
        <v>1563</v>
      </c>
      <c r="M60" s="508">
        <v>2044</v>
      </c>
    </row>
    <row r="61" spans="3:13" x14ac:dyDescent="0.25">
      <c r="C61" s="42" t="s">
        <v>87</v>
      </c>
      <c r="D61" s="272">
        <v>7</v>
      </c>
      <c r="E61" s="209">
        <v>20</v>
      </c>
      <c r="F61" s="209">
        <v>31</v>
      </c>
      <c r="G61" s="209">
        <v>42</v>
      </c>
      <c r="H61" s="209">
        <v>57</v>
      </c>
      <c r="I61" s="209">
        <v>24</v>
      </c>
      <c r="J61" s="209">
        <v>80</v>
      </c>
      <c r="K61" s="209">
        <v>549</v>
      </c>
      <c r="L61" s="209">
        <v>1453</v>
      </c>
      <c r="M61" s="210">
        <v>926</v>
      </c>
    </row>
    <row r="62" spans="3:13" x14ac:dyDescent="0.25">
      <c r="C62" s="505" t="s">
        <v>88</v>
      </c>
      <c r="D62" s="602">
        <v>0</v>
      </c>
      <c r="E62" s="603">
        <v>0</v>
      </c>
      <c r="F62" s="603">
        <v>0</v>
      </c>
      <c r="G62" s="603">
        <v>58</v>
      </c>
      <c r="H62" s="603">
        <v>93</v>
      </c>
      <c r="I62" s="603">
        <v>139</v>
      </c>
      <c r="J62" s="603">
        <v>107</v>
      </c>
      <c r="K62" s="603">
        <v>846</v>
      </c>
      <c r="L62" s="603">
        <v>1588</v>
      </c>
      <c r="M62" s="604">
        <v>1405</v>
      </c>
    </row>
    <row r="63" spans="3:13" x14ac:dyDescent="0.25">
      <c r="C63" s="42" t="s">
        <v>89</v>
      </c>
      <c r="D63" s="273">
        <v>1533</v>
      </c>
      <c r="E63" s="211">
        <v>2168</v>
      </c>
      <c r="F63" s="211">
        <v>2070</v>
      </c>
      <c r="G63" s="211">
        <v>2336</v>
      </c>
      <c r="H63" s="211">
        <v>2384</v>
      </c>
      <c r="I63" s="211">
        <v>2065</v>
      </c>
      <c r="J63" s="211">
        <v>4842</v>
      </c>
      <c r="K63" s="211">
        <v>3236</v>
      </c>
      <c r="L63" s="211">
        <v>3388</v>
      </c>
      <c r="M63" s="212">
        <v>3296</v>
      </c>
    </row>
    <row r="64" spans="3:13" ht="21.75" customHeight="1" thickBot="1" x14ac:dyDescent="0.3">
      <c r="C64" s="509" t="s">
        <v>10</v>
      </c>
      <c r="D64" s="510">
        <f>SUM(D59:D63)</f>
        <v>4197</v>
      </c>
      <c r="E64" s="511">
        <f t="shared" ref="E64:L64" si="4">SUM(E59:E63)</f>
        <v>6315</v>
      </c>
      <c r="F64" s="511">
        <f t="shared" si="4"/>
        <v>5963</v>
      </c>
      <c r="G64" s="511">
        <f t="shared" si="4"/>
        <v>8199</v>
      </c>
      <c r="H64" s="511">
        <f t="shared" si="4"/>
        <v>8845</v>
      </c>
      <c r="I64" s="511">
        <f t="shared" si="4"/>
        <v>8499</v>
      </c>
      <c r="J64" s="511">
        <f t="shared" si="4"/>
        <v>15858</v>
      </c>
      <c r="K64" s="511">
        <f t="shared" si="4"/>
        <v>17880</v>
      </c>
      <c r="L64" s="511">
        <f t="shared" si="4"/>
        <v>21202</v>
      </c>
      <c r="M64" s="512">
        <v>23706</v>
      </c>
    </row>
    <row r="65" spans="3:17" x14ac:dyDescent="0.25">
      <c r="C65" s="44" t="s">
        <v>96</v>
      </c>
      <c r="D65" s="276"/>
      <c r="E65" s="276"/>
      <c r="F65" s="276"/>
      <c r="G65" s="276"/>
      <c r="H65" s="276"/>
    </row>
    <row r="66" spans="3:17" ht="15" customHeight="1" x14ac:dyDescent="0.25">
      <c r="C66" s="45"/>
      <c r="D66" s="45"/>
      <c r="E66" s="45"/>
      <c r="F66" s="45"/>
      <c r="G66" s="45"/>
      <c r="H66" s="45"/>
    </row>
    <row r="68" spans="3:17" ht="32.25" customHeight="1" x14ac:dyDescent="0.3">
      <c r="C68" s="959" t="s">
        <v>179</v>
      </c>
      <c r="D68" s="959"/>
      <c r="E68" s="959"/>
      <c r="F68" s="959"/>
      <c r="G68" s="959"/>
      <c r="H68" s="959"/>
      <c r="I68" s="959"/>
      <c r="J68" s="959"/>
      <c r="K68" s="959"/>
      <c r="L68" s="959"/>
      <c r="M68" s="959"/>
      <c r="N68" s="46"/>
      <c r="O68" s="47"/>
      <c r="P68" s="47"/>
      <c r="Q68" s="47"/>
    </row>
    <row r="69" spans="3:17" ht="3.75" customHeight="1" thickBot="1" x14ac:dyDescent="0.35">
      <c r="C69" s="48"/>
      <c r="D69" s="48"/>
      <c r="E69" s="48"/>
      <c r="F69" s="48"/>
      <c r="G69" s="48"/>
      <c r="H69" s="48"/>
      <c r="I69" s="48"/>
      <c r="J69" s="48"/>
      <c r="K69" s="48"/>
      <c r="L69" s="48"/>
      <c r="M69" s="48"/>
      <c r="N69" s="48"/>
    </row>
    <row r="70" spans="3:17" ht="40.5" customHeight="1" thickBot="1" x14ac:dyDescent="0.3">
      <c r="C70" s="504" t="s">
        <v>46</v>
      </c>
      <c r="D70" s="455" t="s">
        <v>63</v>
      </c>
      <c r="E70" s="456" t="s">
        <v>64</v>
      </c>
      <c r="F70" s="456" t="s">
        <v>65</v>
      </c>
      <c r="G70" s="456" t="s">
        <v>66</v>
      </c>
      <c r="H70" s="456" t="s">
        <v>67</v>
      </c>
      <c r="I70" s="456" t="s">
        <v>68</v>
      </c>
      <c r="J70" s="456" t="s">
        <v>69</v>
      </c>
      <c r="K70" s="456" t="s">
        <v>270</v>
      </c>
      <c r="L70" s="457" t="s">
        <v>388</v>
      </c>
      <c r="M70" s="19"/>
      <c r="N70" s="19"/>
      <c r="O70" s="19"/>
      <c r="P70" s="19"/>
      <c r="Q70" s="35"/>
    </row>
    <row r="71" spans="3:17" ht="15.75" customHeight="1" x14ac:dyDescent="0.25">
      <c r="C71" s="76" t="s">
        <v>85</v>
      </c>
      <c r="D71" s="241">
        <f t="shared" ref="D71:I76" si="5">(E13-D13)/D13</f>
        <v>0.53706169551708838</v>
      </c>
      <c r="E71" s="228">
        <f t="shared" si="5"/>
        <v>-5.6598325151602659E-2</v>
      </c>
      <c r="F71" s="228">
        <f t="shared" si="5"/>
        <v>0.54484236302418121</v>
      </c>
      <c r="G71" s="228">
        <f t="shared" si="5"/>
        <v>8.7180503269268877E-2</v>
      </c>
      <c r="H71" s="228">
        <f t="shared" si="5"/>
        <v>-1.2757426644796792E-3</v>
      </c>
      <c r="I71" s="228">
        <f t="shared" si="5"/>
        <v>0.74927007299270076</v>
      </c>
      <c r="J71" s="228">
        <f t="shared" ref="J71:L76" si="6">(K13-J13)/J13</f>
        <v>0.2291883997496349</v>
      </c>
      <c r="K71" s="228">
        <f t="shared" si="6"/>
        <v>0.12110667911397777</v>
      </c>
      <c r="L71" s="242">
        <f t="shared" si="6"/>
        <v>0.21385314155942467</v>
      </c>
      <c r="M71" s="25"/>
      <c r="N71" s="25"/>
      <c r="O71" s="25"/>
      <c r="P71" s="25"/>
      <c r="Q71" s="8"/>
    </row>
    <row r="72" spans="3:17" ht="15.75" x14ac:dyDescent="0.25">
      <c r="C72" s="547" t="s">
        <v>86</v>
      </c>
      <c r="D72" s="548">
        <f>(E14-D14)/D14</f>
        <v>0.64356435643564358</v>
      </c>
      <c r="E72" s="549">
        <f t="shared" si="5"/>
        <v>-0.10391566265060241</v>
      </c>
      <c r="F72" s="549">
        <f t="shared" si="5"/>
        <v>0.20336134453781513</v>
      </c>
      <c r="G72" s="549">
        <f t="shared" si="5"/>
        <v>0.15083798882681565</v>
      </c>
      <c r="H72" s="549">
        <f t="shared" si="5"/>
        <v>-4.0048543689320391E-2</v>
      </c>
      <c r="I72" s="549">
        <f t="shared" si="5"/>
        <v>0.5714285714285714</v>
      </c>
      <c r="J72" s="549">
        <f t="shared" si="6"/>
        <v>0.17940466613032985</v>
      </c>
      <c r="K72" s="549">
        <f t="shared" si="6"/>
        <v>6.6166439290586632E-2</v>
      </c>
      <c r="L72" s="550">
        <f t="shared" si="6"/>
        <v>0.30774152271273192</v>
      </c>
      <c r="M72" s="25"/>
      <c r="N72" s="25"/>
      <c r="O72" s="25"/>
      <c r="P72" s="25"/>
      <c r="Q72" s="8"/>
    </row>
    <row r="73" spans="3:17" ht="15.75" x14ac:dyDescent="0.25">
      <c r="C73" s="77" t="s">
        <v>87</v>
      </c>
      <c r="D73" s="243">
        <f>(E15-D15)/D15</f>
        <v>1.8571428571428572</v>
      </c>
      <c r="E73" s="244">
        <f t="shared" si="5"/>
        <v>0.55000000000000004</v>
      </c>
      <c r="F73" s="244">
        <f t="shared" si="5"/>
        <v>0.35483870967741937</v>
      </c>
      <c r="G73" s="244">
        <f t="shared" si="5"/>
        <v>0.35714285714285715</v>
      </c>
      <c r="H73" s="244">
        <f t="shared" si="5"/>
        <v>-0.57894736842105265</v>
      </c>
      <c r="I73" s="244">
        <f t="shared" si="5"/>
        <v>2.3333333333333335</v>
      </c>
      <c r="J73" s="244">
        <f t="shared" si="6"/>
        <v>5.8624999999999998</v>
      </c>
      <c r="K73" s="244">
        <f t="shared" si="6"/>
        <v>1.6466302367941712</v>
      </c>
      <c r="L73" s="245">
        <f t="shared" si="6"/>
        <v>-0.36269786648313834</v>
      </c>
      <c r="M73" s="25"/>
      <c r="N73" s="25"/>
      <c r="O73" s="25"/>
      <c r="P73" s="25"/>
      <c r="Q73" s="8"/>
    </row>
    <row r="74" spans="3:17" ht="15.75" x14ac:dyDescent="0.25">
      <c r="C74" s="547" t="s">
        <v>88</v>
      </c>
      <c r="D74" s="548" t="s">
        <v>99</v>
      </c>
      <c r="E74" s="549" t="s">
        <v>99</v>
      </c>
      <c r="F74" s="549" t="s">
        <v>99</v>
      </c>
      <c r="G74" s="549">
        <f t="shared" si="5"/>
        <v>0.60344827586206895</v>
      </c>
      <c r="H74" s="549">
        <f t="shared" si="5"/>
        <v>0.4946236559139785</v>
      </c>
      <c r="I74" s="549">
        <f t="shared" si="5"/>
        <v>-0.23021582733812951</v>
      </c>
      <c r="J74" s="549">
        <f t="shared" si="6"/>
        <v>6.9065420560747661</v>
      </c>
      <c r="K74" s="549">
        <f t="shared" si="6"/>
        <v>0.87706855791962179</v>
      </c>
      <c r="L74" s="550">
        <f t="shared" si="6"/>
        <v>-0.11523929471032746</v>
      </c>
      <c r="M74" s="25"/>
      <c r="N74" s="25"/>
      <c r="O74" s="25"/>
      <c r="P74" s="25"/>
      <c r="Q74" s="8"/>
    </row>
    <row r="75" spans="3:17" ht="15.75" x14ac:dyDescent="0.25">
      <c r="C75" s="77" t="s">
        <v>89</v>
      </c>
      <c r="D75" s="243">
        <f t="shared" ref="D75:F76" si="7">(E17-D17)/D17</f>
        <v>0.41422048271363338</v>
      </c>
      <c r="E75" s="244">
        <f t="shared" si="7"/>
        <v>-4.5202952029520294E-2</v>
      </c>
      <c r="F75" s="244">
        <f t="shared" si="7"/>
        <v>0.1285024154589372</v>
      </c>
      <c r="G75" s="244">
        <f t="shared" si="5"/>
        <v>2.0547945205479451E-2</v>
      </c>
      <c r="H75" s="244">
        <f t="shared" si="5"/>
        <v>-0.13380872483221476</v>
      </c>
      <c r="I75" s="244">
        <f t="shared" si="5"/>
        <v>1.3447941888619854</v>
      </c>
      <c r="J75" s="244">
        <f t="shared" si="6"/>
        <v>-0.33168112350268486</v>
      </c>
      <c r="K75" s="244">
        <f t="shared" si="6"/>
        <v>4.6971569839307788E-2</v>
      </c>
      <c r="L75" s="245">
        <f t="shared" si="6"/>
        <v>-2.7154663518299881E-2</v>
      </c>
      <c r="M75" s="25"/>
      <c r="N75" s="25"/>
      <c r="O75" s="25"/>
      <c r="P75" s="25"/>
      <c r="Q75" s="8"/>
    </row>
    <row r="76" spans="3:17" ht="21.75" customHeight="1" thickBot="1" x14ac:dyDescent="0.3">
      <c r="C76" s="571" t="s">
        <v>100</v>
      </c>
      <c r="D76" s="525">
        <f t="shared" si="7"/>
        <v>0.50464617583988558</v>
      </c>
      <c r="E76" s="526">
        <f t="shared" si="7"/>
        <v>-5.57403008709422E-2</v>
      </c>
      <c r="F76" s="526">
        <f t="shared" si="7"/>
        <v>0.37497903739728322</v>
      </c>
      <c r="G76" s="526">
        <f t="shared" si="5"/>
        <v>7.8790096353213809E-2</v>
      </c>
      <c r="H76" s="526">
        <f t="shared" si="5"/>
        <v>-3.9118145845110232E-2</v>
      </c>
      <c r="I76" s="526">
        <f t="shared" si="5"/>
        <v>0.86586657253794563</v>
      </c>
      <c r="J76" s="526">
        <f t="shared" si="6"/>
        <v>0.12750662126371548</v>
      </c>
      <c r="K76" s="526">
        <f t="shared" si="6"/>
        <v>0.18579418344519016</v>
      </c>
      <c r="L76" s="527">
        <f t="shared" si="6"/>
        <v>0.11810206584284501</v>
      </c>
      <c r="M76" s="40"/>
      <c r="N76" s="40"/>
      <c r="O76" s="40"/>
      <c r="P76" s="40"/>
      <c r="Q76" s="33"/>
    </row>
    <row r="77" spans="3:17" x14ac:dyDescent="0.25">
      <c r="C77" s="44" t="s">
        <v>96</v>
      </c>
      <c r="D77" s="14"/>
      <c r="E77" s="14"/>
      <c r="F77" s="14"/>
      <c r="G77" s="14"/>
      <c r="H77" s="14"/>
    </row>
    <row r="80" spans="3:17" ht="33" customHeight="1" x14ac:dyDescent="0.3">
      <c r="C80" s="959" t="s">
        <v>180</v>
      </c>
      <c r="D80" s="959"/>
      <c r="E80" s="959"/>
      <c r="F80" s="959"/>
      <c r="G80" s="959"/>
      <c r="H80" s="959"/>
      <c r="I80" s="959"/>
      <c r="J80" s="959"/>
      <c r="K80" s="959"/>
      <c r="L80" s="959"/>
      <c r="M80" s="959"/>
      <c r="N80" s="47"/>
      <c r="O80" s="47"/>
      <c r="P80" s="47"/>
    </row>
    <row r="81" spans="3:17" ht="6" customHeight="1" thickBot="1" x14ac:dyDescent="0.3"/>
    <row r="82" spans="3:17" ht="15.75" x14ac:dyDescent="0.25">
      <c r="C82" s="964" t="s">
        <v>46</v>
      </c>
      <c r="D82" s="493" t="s">
        <v>47</v>
      </c>
      <c r="E82" s="494" t="s">
        <v>47</v>
      </c>
      <c r="F82" s="494" t="s">
        <v>47</v>
      </c>
      <c r="G82" s="494" t="s">
        <v>47</v>
      </c>
      <c r="H82" s="494" t="s">
        <v>47</v>
      </c>
      <c r="I82" s="494" t="s">
        <v>47</v>
      </c>
      <c r="J82" s="494" t="s">
        <v>47</v>
      </c>
      <c r="K82" s="495" t="s">
        <v>47</v>
      </c>
      <c r="L82" s="496" t="s">
        <v>47</v>
      </c>
      <c r="M82" s="497" t="s">
        <v>47</v>
      </c>
      <c r="N82" s="38"/>
      <c r="O82" s="38"/>
      <c r="P82" s="38"/>
      <c r="Q82" s="38"/>
    </row>
    <row r="83" spans="3:17" ht="16.5" thickBot="1" x14ac:dyDescent="0.3">
      <c r="C83" s="965"/>
      <c r="D83" s="498">
        <v>2001</v>
      </c>
      <c r="E83" s="499">
        <v>2002</v>
      </c>
      <c r="F83" s="499">
        <v>2003</v>
      </c>
      <c r="G83" s="499">
        <v>2004</v>
      </c>
      <c r="H83" s="499">
        <v>2005</v>
      </c>
      <c r="I83" s="499">
        <v>2006</v>
      </c>
      <c r="J83" s="499">
        <v>2007</v>
      </c>
      <c r="K83" s="500">
        <v>2008</v>
      </c>
      <c r="L83" s="501">
        <v>2009</v>
      </c>
      <c r="M83" s="502">
        <v>2010</v>
      </c>
      <c r="N83" s="38"/>
      <c r="O83" s="38"/>
      <c r="P83" s="38"/>
      <c r="Q83" s="38"/>
    </row>
    <row r="84" spans="3:17" ht="15" customHeight="1" x14ac:dyDescent="0.25">
      <c r="C84" s="43" t="s">
        <v>85</v>
      </c>
      <c r="D84" s="241">
        <f>D13/$D$18</f>
        <v>0.5368120085775554</v>
      </c>
      <c r="E84" s="228">
        <f>E13/$E$18</f>
        <v>0.54837688044338873</v>
      </c>
      <c r="F84" s="228">
        <f>F13/$F$18</f>
        <v>0.54787858460506456</v>
      </c>
      <c r="G84" s="228">
        <f>G13/$G$18</f>
        <v>0.61556287352116112</v>
      </c>
      <c r="H84" s="228">
        <f>H13/$H$18</f>
        <v>0.62035048049745622</v>
      </c>
      <c r="I84" s="228">
        <f>I13/$I$18</f>
        <v>0.64478173902812097</v>
      </c>
      <c r="J84" s="228">
        <f>J13/$J$18</f>
        <v>0.60448984739563627</v>
      </c>
      <c r="K84" s="228">
        <f>K13/$K$18</f>
        <v>0.65900447427293063</v>
      </c>
      <c r="L84" s="228">
        <f>L13/$L$18</f>
        <v>0.62305442882746909</v>
      </c>
      <c r="M84" s="242">
        <f>M13/$M$18</f>
        <v>0.67641103518096679</v>
      </c>
      <c r="N84" s="25"/>
      <c r="O84" s="25"/>
      <c r="P84" s="25"/>
      <c r="Q84" s="25"/>
    </row>
    <row r="85" spans="3:17" x14ac:dyDescent="0.25">
      <c r="C85" s="505" t="s">
        <v>86</v>
      </c>
      <c r="D85" s="548">
        <f>D14/$D$18</f>
        <v>9.6259232785322849E-2</v>
      </c>
      <c r="E85" s="549">
        <f>E14/$E$18</f>
        <v>0.1051464766429137</v>
      </c>
      <c r="F85" s="549">
        <f>F14/$F$18</f>
        <v>9.9781988931745766E-2</v>
      </c>
      <c r="G85" s="549">
        <f>G14/$G$18</f>
        <v>8.7327722893035739E-2</v>
      </c>
      <c r="H85" s="549">
        <f>H14/$H$18</f>
        <v>9.3159977388355006E-2</v>
      </c>
      <c r="I85" s="549">
        <f>I14/$I$18</f>
        <v>9.306977291446053E-2</v>
      </c>
      <c r="J85" s="549">
        <f>J14/$J$18</f>
        <v>7.8383150460335477E-2</v>
      </c>
      <c r="K85" s="549">
        <f>K14/$K$18</f>
        <v>8.1991051454138708E-2</v>
      </c>
      <c r="L85" s="549">
        <f>L14/$L$18</f>
        <v>7.3719460428261482E-2</v>
      </c>
      <c r="M85" s="550">
        <f>M14/$M$18</f>
        <v>8.6222897156837938E-2</v>
      </c>
      <c r="N85" s="25"/>
      <c r="O85" s="25"/>
      <c r="P85" s="25"/>
      <c r="Q85" s="25"/>
    </row>
    <row r="86" spans="3:17" x14ac:dyDescent="0.25">
      <c r="C86" s="42" t="s">
        <v>87</v>
      </c>
      <c r="D86" s="243">
        <f>D15/$D$18</f>
        <v>1.6678579938050988E-3</v>
      </c>
      <c r="E86" s="244">
        <f>E15/$E$18</f>
        <v>3.1670625494853522E-3</v>
      </c>
      <c r="F86" s="244">
        <f>F15/$F$18</f>
        <v>5.1987254737548214E-3</v>
      </c>
      <c r="G86" s="244">
        <f>G15/$G$18</f>
        <v>5.122575923893158E-3</v>
      </c>
      <c r="H86" s="244">
        <f>H15/$H$18</f>
        <v>6.4443188241944602E-3</v>
      </c>
      <c r="I86" s="244">
        <f>I15/$I$18</f>
        <v>2.8238616307800918E-3</v>
      </c>
      <c r="J86" s="244">
        <f>J15/$J$18</f>
        <v>5.0447723546474966E-3</v>
      </c>
      <c r="K86" s="244">
        <f>K15/$K$18</f>
        <v>3.0704697986577181E-2</v>
      </c>
      <c r="L86" s="244">
        <f>L15/$L$18</f>
        <v>6.8531270634845765E-2</v>
      </c>
      <c r="M86" s="245">
        <f>M15/$M$18</f>
        <v>3.9061840884164346E-2</v>
      </c>
      <c r="N86" s="25"/>
      <c r="O86" s="25"/>
      <c r="P86" s="25"/>
      <c r="Q86" s="25"/>
    </row>
    <row r="87" spans="3:17" x14ac:dyDescent="0.25">
      <c r="C87" s="505" t="s">
        <v>88</v>
      </c>
      <c r="D87" s="548">
        <f>D16/$D$18</f>
        <v>0</v>
      </c>
      <c r="E87" s="549">
        <f>E16/$E$18</f>
        <v>0</v>
      </c>
      <c r="F87" s="549">
        <f>F16/$F$18</f>
        <v>0</v>
      </c>
      <c r="G87" s="549">
        <f>G16/$G$18</f>
        <v>7.0740334187095986E-3</v>
      </c>
      <c r="H87" s="549">
        <f>H16/$H$18</f>
        <v>1.0514414923685699E-2</v>
      </c>
      <c r="I87" s="549">
        <f>I16/$I$18</f>
        <v>1.635486527826803E-2</v>
      </c>
      <c r="J87" s="549">
        <f>J16/$J$18</f>
        <v>6.7473830243410266E-3</v>
      </c>
      <c r="K87" s="549">
        <f>K16/$K$18</f>
        <v>4.7315436241610741E-2</v>
      </c>
      <c r="L87" s="549">
        <f>L16/$L$18</f>
        <v>7.4898594472219596E-2</v>
      </c>
      <c r="M87" s="550">
        <f>M16/$M$18</f>
        <v>5.926769594195562E-2</v>
      </c>
      <c r="N87" s="25"/>
      <c r="O87" s="25"/>
      <c r="P87" s="25"/>
      <c r="Q87" s="25"/>
    </row>
    <row r="88" spans="3:17" x14ac:dyDescent="0.25">
      <c r="C88" s="42" t="s">
        <v>89</v>
      </c>
      <c r="D88" s="243">
        <f>D17/$D$18</f>
        <v>0.36526090064331668</v>
      </c>
      <c r="E88" s="244">
        <f>E17/$E$18</f>
        <v>0.34330958036421222</v>
      </c>
      <c r="F88" s="244">
        <f>F17/$F$18</f>
        <v>0.34714070098943484</v>
      </c>
      <c r="G88" s="244">
        <f>G17/$G$18</f>
        <v>0.28491279424320037</v>
      </c>
      <c r="H88" s="244">
        <f>H17/$H$18</f>
        <v>0.26953080836630866</v>
      </c>
      <c r="I88" s="244">
        <f>I17/$I$18</f>
        <v>0.24296976114837041</v>
      </c>
      <c r="J88" s="244">
        <f>J17/$J$18</f>
        <v>0.30533484676503975</v>
      </c>
      <c r="K88" s="244">
        <f>K17/$K$18</f>
        <v>0.18098434004474273</v>
      </c>
      <c r="L88" s="244">
        <f>L17/$L$18</f>
        <v>0.15979624563720404</v>
      </c>
      <c r="M88" s="245">
        <f>M17/$M$18</f>
        <v>0.13903653083607526</v>
      </c>
      <c r="N88" s="25"/>
      <c r="O88" s="25"/>
      <c r="P88" s="25"/>
      <c r="Q88" s="25"/>
    </row>
    <row r="89" spans="3:17" ht="21.75" customHeight="1" thickBot="1" x14ac:dyDescent="0.3">
      <c r="C89" s="509" t="s">
        <v>10</v>
      </c>
      <c r="D89" s="522">
        <f>SUM(D84:D88)</f>
        <v>1</v>
      </c>
      <c r="E89" s="523">
        <f t="shared" ref="E89:M89" si="8">SUM(E84:E88)</f>
        <v>1</v>
      </c>
      <c r="F89" s="523">
        <f t="shared" si="8"/>
        <v>0.99999999999999989</v>
      </c>
      <c r="G89" s="523">
        <f t="shared" si="8"/>
        <v>1</v>
      </c>
      <c r="H89" s="523">
        <f t="shared" si="8"/>
        <v>1</v>
      </c>
      <c r="I89" s="523">
        <f t="shared" si="8"/>
        <v>1</v>
      </c>
      <c r="J89" s="523">
        <f t="shared" si="8"/>
        <v>1</v>
      </c>
      <c r="K89" s="523">
        <f t="shared" si="8"/>
        <v>0.99999999999999989</v>
      </c>
      <c r="L89" s="523">
        <f t="shared" si="8"/>
        <v>1</v>
      </c>
      <c r="M89" s="524">
        <f t="shared" si="8"/>
        <v>0.99999999999999989</v>
      </c>
      <c r="N89" s="26"/>
      <c r="O89" s="26"/>
      <c r="P89" s="26"/>
      <c r="Q89" s="26"/>
    </row>
    <row r="90" spans="3:17" x14ac:dyDescent="0.25">
      <c r="C90" s="44" t="s">
        <v>96</v>
      </c>
      <c r="D90" s="14"/>
      <c r="E90" s="14"/>
      <c r="F90" s="14"/>
      <c r="G90" s="14"/>
      <c r="H90" s="14"/>
    </row>
    <row r="93" spans="3:17" ht="32.25" customHeight="1" x14ac:dyDescent="0.3">
      <c r="C93" s="959" t="s">
        <v>181</v>
      </c>
      <c r="D93" s="959"/>
      <c r="E93" s="959"/>
      <c r="F93" s="959"/>
      <c r="G93" s="959"/>
      <c r="H93" s="959"/>
      <c r="I93" s="959"/>
      <c r="J93" s="959"/>
      <c r="K93" s="959"/>
      <c r="L93" s="959"/>
      <c r="M93" s="959"/>
      <c r="N93" s="47"/>
      <c r="O93" s="47"/>
      <c r="P93" s="47"/>
    </row>
    <row r="94" spans="3:17" ht="3.75" customHeight="1" x14ac:dyDescent="0.25"/>
    <row r="98" spans="3:16" x14ac:dyDescent="0.25">
      <c r="P98" s="49"/>
    </row>
    <row r="106" spans="3:16" ht="8.25" customHeight="1" x14ac:dyDescent="0.25">
      <c r="C106" s="14"/>
      <c r="D106" s="14"/>
      <c r="E106" s="14"/>
      <c r="F106" s="14"/>
      <c r="G106" s="14"/>
      <c r="H106" s="14"/>
      <c r="I106" s="14"/>
    </row>
    <row r="107" spans="3:16" x14ac:dyDescent="0.25">
      <c r="C107" s="14"/>
      <c r="D107" s="14"/>
      <c r="E107" s="14"/>
      <c r="F107" s="14"/>
      <c r="G107" s="14"/>
      <c r="H107" s="14"/>
      <c r="I107" s="14"/>
    </row>
    <row r="108" spans="3:16" ht="31.5" customHeight="1" x14ac:dyDescent="0.3">
      <c r="C108" s="959" t="s">
        <v>181</v>
      </c>
      <c r="D108" s="959"/>
      <c r="E108" s="959"/>
      <c r="F108" s="959"/>
      <c r="G108" s="959"/>
      <c r="H108" s="959"/>
      <c r="I108" s="959"/>
      <c r="J108" s="959"/>
      <c r="K108" s="959"/>
      <c r="L108" s="959"/>
      <c r="M108" s="959"/>
      <c r="N108" s="47"/>
      <c r="O108" s="47"/>
      <c r="P108" s="47"/>
    </row>
    <row r="120" spans="3:16" x14ac:dyDescent="0.25">
      <c r="C120" s="977"/>
      <c r="D120" s="977"/>
      <c r="E120" s="977"/>
      <c r="F120" s="977"/>
      <c r="G120" s="977"/>
      <c r="H120" s="977"/>
    </row>
    <row r="121" spans="3:16" x14ac:dyDescent="0.25">
      <c r="C121" s="14"/>
    </row>
    <row r="122" spans="3:16" x14ac:dyDescent="0.25">
      <c r="C122" s="14"/>
    </row>
    <row r="123" spans="3:16" ht="33" customHeight="1" x14ac:dyDescent="0.3">
      <c r="C123" s="959" t="s">
        <v>181</v>
      </c>
      <c r="D123" s="959"/>
      <c r="E123" s="959"/>
      <c r="F123" s="959"/>
      <c r="G123" s="959"/>
      <c r="H123" s="959"/>
      <c r="I123" s="959"/>
      <c r="J123" s="959"/>
      <c r="K123" s="959"/>
      <c r="L123" s="959"/>
      <c r="M123" s="959"/>
      <c r="N123" s="47"/>
      <c r="O123" s="47"/>
      <c r="P123" s="47"/>
    </row>
    <row r="136" spans="3:13" ht="3.75" customHeight="1" x14ac:dyDescent="0.25">
      <c r="C136" s="977"/>
      <c r="D136" s="977"/>
      <c r="E136" s="977"/>
      <c r="F136" s="977"/>
      <c r="G136" s="977"/>
      <c r="H136" s="977"/>
    </row>
    <row r="137" spans="3:13" ht="23.25" customHeight="1" x14ac:dyDescent="0.25">
      <c r="C137" s="50"/>
      <c r="D137" s="50"/>
      <c r="E137" s="50"/>
      <c r="F137" s="50"/>
      <c r="G137" s="50"/>
      <c r="H137" s="50"/>
    </row>
    <row r="138" spans="3:13" ht="4.5" customHeight="1" x14ac:dyDescent="0.25">
      <c r="C138" s="50"/>
      <c r="D138" s="50"/>
      <c r="E138" s="50"/>
      <c r="F138" s="50"/>
      <c r="G138" s="50"/>
      <c r="H138" s="50"/>
    </row>
    <row r="139" spans="3:13" ht="33" customHeight="1" x14ac:dyDescent="0.25">
      <c r="C139" s="958" t="s">
        <v>101</v>
      </c>
      <c r="D139" s="958"/>
      <c r="E139" s="958"/>
      <c r="F139" s="958"/>
      <c r="G139" s="958"/>
      <c r="H139" s="958"/>
      <c r="I139" s="958"/>
      <c r="J139" s="958"/>
      <c r="K139" s="958"/>
      <c r="L139" s="958"/>
      <c r="M139" s="958"/>
    </row>
    <row r="140" spans="3:13" ht="5.25" customHeight="1" thickBot="1" x14ac:dyDescent="0.3">
      <c r="C140" s="50"/>
      <c r="D140" s="50"/>
      <c r="E140" s="50"/>
      <c r="F140" s="50"/>
      <c r="G140" s="50"/>
      <c r="H140" s="50"/>
    </row>
    <row r="141" spans="3:13" ht="19.5" customHeight="1" x14ac:dyDescent="0.25">
      <c r="C141" s="964" t="s">
        <v>46</v>
      </c>
      <c r="D141" s="493" t="s">
        <v>47</v>
      </c>
      <c r="E141" s="494" t="s">
        <v>47</v>
      </c>
      <c r="F141" s="494" t="s">
        <v>47</v>
      </c>
      <c r="G141" s="494" t="s">
        <v>47</v>
      </c>
      <c r="H141" s="494" t="s">
        <v>47</v>
      </c>
      <c r="I141" s="494" t="s">
        <v>47</v>
      </c>
      <c r="J141" s="494" t="s">
        <v>47</v>
      </c>
      <c r="K141" s="495" t="s">
        <v>47</v>
      </c>
      <c r="L141" s="496" t="s">
        <v>47</v>
      </c>
      <c r="M141" s="497" t="s">
        <v>47</v>
      </c>
    </row>
    <row r="142" spans="3:13" ht="15.75" thickBot="1" x14ac:dyDescent="0.3">
      <c r="C142" s="965"/>
      <c r="D142" s="498">
        <v>2001</v>
      </c>
      <c r="E142" s="499">
        <v>2002</v>
      </c>
      <c r="F142" s="499">
        <v>2003</v>
      </c>
      <c r="G142" s="499">
        <v>2004</v>
      </c>
      <c r="H142" s="499">
        <v>2005</v>
      </c>
      <c r="I142" s="499">
        <v>2006</v>
      </c>
      <c r="J142" s="499">
        <v>2007</v>
      </c>
      <c r="K142" s="500">
        <v>2008</v>
      </c>
      <c r="L142" s="501">
        <v>2009</v>
      </c>
      <c r="M142" s="502">
        <v>2010</v>
      </c>
    </row>
    <row r="143" spans="3:13" ht="15" customHeight="1" x14ac:dyDescent="0.25">
      <c r="C143" s="43" t="s">
        <v>90</v>
      </c>
      <c r="D143" s="274">
        <v>24</v>
      </c>
      <c r="E143" s="271">
        <v>58</v>
      </c>
      <c r="F143" s="271">
        <v>66</v>
      </c>
      <c r="G143" s="271">
        <v>72</v>
      </c>
      <c r="H143" s="271">
        <v>607</v>
      </c>
      <c r="I143" s="271">
        <v>416</v>
      </c>
      <c r="J143" s="271">
        <v>459</v>
      </c>
      <c r="K143" s="271">
        <v>615</v>
      </c>
      <c r="L143" s="271">
        <v>525</v>
      </c>
      <c r="M143" s="275">
        <v>535</v>
      </c>
    </row>
    <row r="144" spans="3:13" x14ac:dyDescent="0.25">
      <c r="C144" s="505" t="s">
        <v>91</v>
      </c>
      <c r="D144" s="602">
        <v>795</v>
      </c>
      <c r="E144" s="507">
        <v>1732</v>
      </c>
      <c r="F144" s="507">
        <v>1775</v>
      </c>
      <c r="G144" s="507">
        <v>2918</v>
      </c>
      <c r="H144" s="507">
        <v>1655</v>
      </c>
      <c r="I144" s="507">
        <v>3386</v>
      </c>
      <c r="J144" s="507">
        <v>6101</v>
      </c>
      <c r="K144" s="507">
        <v>7001</v>
      </c>
      <c r="L144" s="507">
        <v>7858</v>
      </c>
      <c r="M144" s="508">
        <v>8966</v>
      </c>
    </row>
    <row r="145" spans="3:17" x14ac:dyDescent="0.25">
      <c r="C145" s="42" t="s">
        <v>92</v>
      </c>
      <c r="D145" s="273">
        <v>2170</v>
      </c>
      <c r="E145" s="211">
        <v>2777</v>
      </c>
      <c r="F145" s="211">
        <v>2481</v>
      </c>
      <c r="G145" s="211">
        <v>3244</v>
      </c>
      <c r="H145" s="211">
        <v>4472</v>
      </c>
      <c r="I145" s="211">
        <v>2844</v>
      </c>
      <c r="J145" s="211">
        <v>4141</v>
      </c>
      <c r="K145" s="211">
        <v>6778</v>
      </c>
      <c r="L145" s="211">
        <v>9333</v>
      </c>
      <c r="M145" s="212">
        <v>10557</v>
      </c>
    </row>
    <row r="146" spans="3:17" x14ac:dyDescent="0.25">
      <c r="C146" s="505" t="s">
        <v>93</v>
      </c>
      <c r="D146" s="602">
        <v>141</v>
      </c>
      <c r="E146" s="603">
        <v>211</v>
      </c>
      <c r="F146" s="603">
        <v>242</v>
      </c>
      <c r="G146" s="603">
        <v>326</v>
      </c>
      <c r="H146" s="603">
        <v>424</v>
      </c>
      <c r="I146" s="603">
        <v>293</v>
      </c>
      <c r="J146" s="603">
        <v>586</v>
      </c>
      <c r="K146" s="603">
        <v>670</v>
      </c>
      <c r="L146" s="603">
        <v>702</v>
      </c>
      <c r="M146" s="604">
        <v>815</v>
      </c>
    </row>
    <row r="147" spans="3:17" x14ac:dyDescent="0.25">
      <c r="C147" s="42" t="s">
        <v>89</v>
      </c>
      <c r="D147" s="273">
        <v>1067</v>
      </c>
      <c r="E147" s="211">
        <v>1537</v>
      </c>
      <c r="F147" s="211">
        <v>1399</v>
      </c>
      <c r="G147" s="211">
        <v>1639</v>
      </c>
      <c r="H147" s="211">
        <v>1687</v>
      </c>
      <c r="I147" s="211">
        <v>1560</v>
      </c>
      <c r="J147" s="211">
        <v>4571</v>
      </c>
      <c r="K147" s="211">
        <v>2816</v>
      </c>
      <c r="L147" s="211">
        <v>2784</v>
      </c>
      <c r="M147" s="212">
        <v>2833</v>
      </c>
    </row>
    <row r="148" spans="3:17" ht="21.75" customHeight="1" thickBot="1" x14ac:dyDescent="0.3">
      <c r="C148" s="509" t="s">
        <v>10</v>
      </c>
      <c r="D148" s="510">
        <f>SUM(D143:D147)</f>
        <v>4197</v>
      </c>
      <c r="E148" s="511">
        <f>SUM(E143:E147)</f>
        <v>6315</v>
      </c>
      <c r="F148" s="511">
        <f>F143+F144+F145+F146+F147</f>
        <v>5963</v>
      </c>
      <c r="G148" s="511">
        <f t="shared" ref="G148:L148" si="9">SUM(G143:G147)</f>
        <v>8199</v>
      </c>
      <c r="H148" s="511">
        <f t="shared" si="9"/>
        <v>8845</v>
      </c>
      <c r="I148" s="511">
        <f t="shared" si="9"/>
        <v>8499</v>
      </c>
      <c r="J148" s="511">
        <f t="shared" si="9"/>
        <v>15858</v>
      </c>
      <c r="K148" s="511">
        <f t="shared" si="9"/>
        <v>17880</v>
      </c>
      <c r="L148" s="511">
        <f t="shared" si="9"/>
        <v>21202</v>
      </c>
      <c r="M148" s="512">
        <v>23706</v>
      </c>
    </row>
    <row r="149" spans="3:17" x14ac:dyDescent="0.25">
      <c r="C149" s="44" t="s">
        <v>96</v>
      </c>
      <c r="D149" s="50"/>
      <c r="E149" s="50"/>
      <c r="F149" s="50"/>
      <c r="G149" s="50"/>
      <c r="H149" s="50"/>
    </row>
    <row r="150" spans="3:17" x14ac:dyDescent="0.25">
      <c r="C150" s="50"/>
      <c r="D150" s="50"/>
      <c r="E150" s="50"/>
      <c r="F150" s="50"/>
      <c r="G150" s="50"/>
      <c r="H150" s="50"/>
    </row>
    <row r="152" spans="3:17" ht="33" customHeight="1" x14ac:dyDescent="0.3">
      <c r="C152" s="959" t="s">
        <v>182</v>
      </c>
      <c r="D152" s="959"/>
      <c r="E152" s="959"/>
      <c r="F152" s="959"/>
      <c r="G152" s="959"/>
      <c r="H152" s="959"/>
      <c r="I152" s="959"/>
      <c r="J152" s="959"/>
      <c r="K152" s="959"/>
      <c r="L152" s="959"/>
      <c r="M152" s="959"/>
      <c r="N152" s="47"/>
      <c r="O152" s="47"/>
      <c r="P152" s="47"/>
      <c r="Q152" s="47"/>
    </row>
    <row r="153" spans="3:17" ht="6.75" customHeight="1" thickBot="1" x14ac:dyDescent="0.3"/>
    <row r="154" spans="3:17" ht="42" customHeight="1" thickBot="1" x14ac:dyDescent="0.3">
      <c r="C154" s="504" t="s">
        <v>46</v>
      </c>
      <c r="D154" s="455" t="s">
        <v>63</v>
      </c>
      <c r="E154" s="456" t="s">
        <v>64</v>
      </c>
      <c r="F154" s="456" t="s">
        <v>65</v>
      </c>
      <c r="G154" s="456" t="s">
        <v>66</v>
      </c>
      <c r="H154" s="456" t="s">
        <v>67</v>
      </c>
      <c r="I154" s="456" t="s">
        <v>68</v>
      </c>
      <c r="J154" s="456" t="s">
        <v>69</v>
      </c>
      <c r="K154" s="456" t="s">
        <v>270</v>
      </c>
      <c r="L154" s="457" t="s">
        <v>388</v>
      </c>
      <c r="M154" s="19"/>
      <c r="N154" s="19"/>
      <c r="O154" s="19"/>
      <c r="P154" s="19"/>
      <c r="Q154" s="35"/>
    </row>
    <row r="155" spans="3:17" ht="15.75" customHeight="1" x14ac:dyDescent="0.25">
      <c r="C155" s="76" t="s">
        <v>90</v>
      </c>
      <c r="D155" s="241">
        <f t="shared" ref="D155:L155" si="10">(E20-D20)/D20</f>
        <v>1.4166666666666667</v>
      </c>
      <c r="E155" s="228">
        <f t="shared" si="10"/>
        <v>0.13793103448275862</v>
      </c>
      <c r="F155" s="228">
        <f t="shared" si="10"/>
        <v>9.0909090909090912E-2</v>
      </c>
      <c r="G155" s="228">
        <f t="shared" si="10"/>
        <v>7.4305555555555554</v>
      </c>
      <c r="H155" s="228">
        <f t="shared" si="10"/>
        <v>-0.31466227347611203</v>
      </c>
      <c r="I155" s="228">
        <f t="shared" si="10"/>
        <v>0.10336538461538461</v>
      </c>
      <c r="J155" s="228">
        <f t="shared" si="10"/>
        <v>0.33986928104575165</v>
      </c>
      <c r="K155" s="228">
        <f t="shared" si="10"/>
        <v>-0.14634146341463414</v>
      </c>
      <c r="L155" s="242">
        <f t="shared" si="10"/>
        <v>1.9047619047619049E-2</v>
      </c>
      <c r="M155" s="51"/>
      <c r="N155" s="51"/>
      <c r="O155" s="51"/>
      <c r="P155" s="51"/>
      <c r="Q155" s="35"/>
    </row>
    <row r="156" spans="3:17" ht="15.75" x14ac:dyDescent="0.25">
      <c r="C156" s="547" t="s">
        <v>91</v>
      </c>
      <c r="D156" s="548">
        <f t="shared" ref="D156:I160" si="11">(E21-D21)/D21</f>
        <v>1.1786163522012578</v>
      </c>
      <c r="E156" s="549">
        <f t="shared" si="11"/>
        <v>2.4826789838337183E-2</v>
      </c>
      <c r="F156" s="549">
        <f t="shared" si="11"/>
        <v>0.64394366197183095</v>
      </c>
      <c r="G156" s="549">
        <f t="shared" si="11"/>
        <v>-0.43283070596298834</v>
      </c>
      <c r="H156" s="549">
        <f t="shared" si="11"/>
        <v>1.0459214501510574</v>
      </c>
      <c r="I156" s="549">
        <f t="shared" si="11"/>
        <v>0.8018310691080921</v>
      </c>
      <c r="J156" s="549">
        <f t="shared" ref="J156:L160" si="12">(K21-J21)/J21</f>
        <v>0.14751680052450417</v>
      </c>
      <c r="K156" s="549">
        <f t="shared" si="12"/>
        <v>0.12241108413083845</v>
      </c>
      <c r="L156" s="550">
        <f>(M21-L21)/L21</f>
        <v>0.14100279969457877</v>
      </c>
      <c r="M156" s="51"/>
      <c r="N156" s="51"/>
      <c r="O156" s="51"/>
      <c r="P156" s="51"/>
      <c r="Q156" s="35"/>
    </row>
    <row r="157" spans="3:17" ht="15.75" x14ac:dyDescent="0.25">
      <c r="C157" s="77" t="s">
        <v>92</v>
      </c>
      <c r="D157" s="243">
        <f t="shared" si="11"/>
        <v>0.27972350230414744</v>
      </c>
      <c r="E157" s="244">
        <f t="shared" si="11"/>
        <v>-0.10658984515664387</v>
      </c>
      <c r="F157" s="244">
        <f t="shared" si="11"/>
        <v>0.30753728335348651</v>
      </c>
      <c r="G157" s="244">
        <f t="shared" si="11"/>
        <v>0.37854500616522813</v>
      </c>
      <c r="H157" s="244">
        <f t="shared" si="11"/>
        <v>-0.36404293381037567</v>
      </c>
      <c r="I157" s="244">
        <f t="shared" si="11"/>
        <v>0.4560478199718706</v>
      </c>
      <c r="J157" s="244">
        <f t="shared" si="12"/>
        <v>0.63680270466070998</v>
      </c>
      <c r="K157" s="244">
        <f t="shared" si="12"/>
        <v>0.37695485393921513</v>
      </c>
      <c r="L157" s="245">
        <f>(M22-L22)/L22</f>
        <v>0.13114754098360656</v>
      </c>
      <c r="M157" s="51"/>
      <c r="N157" s="51"/>
      <c r="O157" s="51"/>
      <c r="P157" s="51"/>
      <c r="Q157" s="35"/>
    </row>
    <row r="158" spans="3:17" ht="15.75" x14ac:dyDescent="0.25">
      <c r="C158" s="547" t="s">
        <v>93</v>
      </c>
      <c r="D158" s="548">
        <f t="shared" si="11"/>
        <v>0.49645390070921985</v>
      </c>
      <c r="E158" s="549">
        <f t="shared" si="11"/>
        <v>0.14691943127962084</v>
      </c>
      <c r="F158" s="549">
        <f t="shared" si="11"/>
        <v>0.34710743801652894</v>
      </c>
      <c r="G158" s="549">
        <f t="shared" si="11"/>
        <v>0.30061349693251532</v>
      </c>
      <c r="H158" s="549">
        <f t="shared" si="11"/>
        <v>-0.30896226415094341</v>
      </c>
      <c r="I158" s="549">
        <f t="shared" si="11"/>
        <v>1</v>
      </c>
      <c r="J158" s="549">
        <f t="shared" si="12"/>
        <v>0.14334470989761092</v>
      </c>
      <c r="K158" s="549">
        <f t="shared" si="12"/>
        <v>4.7761194029850747E-2</v>
      </c>
      <c r="L158" s="550">
        <f>(M23-L23)/L23</f>
        <v>0.16096866096866097</v>
      </c>
      <c r="M158" s="51"/>
      <c r="N158" s="51"/>
      <c r="O158" s="51"/>
      <c r="P158" s="51"/>
      <c r="Q158" s="35"/>
    </row>
    <row r="159" spans="3:17" ht="15.75" x14ac:dyDescent="0.25">
      <c r="C159" s="77" t="s">
        <v>89</v>
      </c>
      <c r="D159" s="243">
        <f t="shared" si="11"/>
        <v>0.44048734770384257</v>
      </c>
      <c r="E159" s="244">
        <f t="shared" si="11"/>
        <v>-8.9785296031229672E-2</v>
      </c>
      <c r="F159" s="244">
        <f t="shared" si="11"/>
        <v>0.17155110793423875</v>
      </c>
      <c r="G159" s="244">
        <f t="shared" si="11"/>
        <v>2.928615009151922E-2</v>
      </c>
      <c r="H159" s="244">
        <f t="shared" si="11"/>
        <v>-7.5281564908120921E-2</v>
      </c>
      <c r="I159" s="244">
        <f t="shared" si="11"/>
        <v>1.9301282051282052</v>
      </c>
      <c r="J159" s="244">
        <f t="shared" si="12"/>
        <v>-0.38394224458542986</v>
      </c>
      <c r="K159" s="244">
        <f t="shared" si="12"/>
        <v>-1.1363636363636364E-2</v>
      </c>
      <c r="L159" s="245">
        <f>(M24-L24)/L24</f>
        <v>1.7600574712643677E-2</v>
      </c>
      <c r="M159" s="51"/>
      <c r="N159" s="51"/>
      <c r="O159" s="51"/>
      <c r="P159" s="51"/>
      <c r="Q159" s="35"/>
    </row>
    <row r="160" spans="3:17" ht="21.75" customHeight="1" thickBot="1" x14ac:dyDescent="0.3">
      <c r="C160" s="571" t="s">
        <v>100</v>
      </c>
      <c r="D160" s="525">
        <f t="shared" si="11"/>
        <v>0.50464617583988558</v>
      </c>
      <c r="E160" s="526">
        <f t="shared" si="11"/>
        <v>-5.57403008709422E-2</v>
      </c>
      <c r="F160" s="526">
        <f t="shared" si="11"/>
        <v>0.37497903739728322</v>
      </c>
      <c r="G160" s="526">
        <f t="shared" si="11"/>
        <v>7.8790096353213809E-2</v>
      </c>
      <c r="H160" s="526">
        <f t="shared" si="11"/>
        <v>-3.9118145845110232E-2</v>
      </c>
      <c r="I160" s="526">
        <f t="shared" si="11"/>
        <v>0.86586657253794563</v>
      </c>
      <c r="J160" s="526">
        <f t="shared" si="12"/>
        <v>0.12750662126371548</v>
      </c>
      <c r="K160" s="526">
        <f t="shared" si="12"/>
        <v>0.18579418344519016</v>
      </c>
      <c r="L160" s="527">
        <f t="shared" si="12"/>
        <v>0.11810206584284501</v>
      </c>
      <c r="M160" s="52"/>
      <c r="N160" s="52"/>
      <c r="O160" s="52"/>
      <c r="P160" s="52"/>
      <c r="Q160" s="35"/>
    </row>
    <row r="161" spans="3:19" x14ac:dyDescent="0.25">
      <c r="C161" s="13" t="s">
        <v>96</v>
      </c>
      <c r="D161" s="14"/>
      <c r="E161" s="14"/>
      <c r="F161" s="14"/>
      <c r="G161" s="14"/>
      <c r="H161" s="14"/>
      <c r="I161" s="14"/>
    </row>
    <row r="164" spans="3:19" ht="30.75" customHeight="1" x14ac:dyDescent="0.3">
      <c r="C164" s="959" t="s">
        <v>183</v>
      </c>
      <c r="D164" s="959"/>
      <c r="E164" s="959"/>
      <c r="F164" s="959"/>
      <c r="G164" s="959"/>
      <c r="H164" s="959"/>
      <c r="I164" s="959"/>
      <c r="J164" s="959"/>
      <c r="K164" s="959"/>
      <c r="L164" s="959"/>
      <c r="M164" s="959"/>
      <c r="N164" s="47"/>
      <c r="O164" s="47"/>
      <c r="P164" s="47"/>
      <c r="Q164" s="47"/>
    </row>
    <row r="165" spans="3:19" ht="6" customHeight="1" thickBot="1" x14ac:dyDescent="0.3"/>
    <row r="166" spans="3:19" ht="15.75" x14ac:dyDescent="0.25">
      <c r="C166" s="964" t="s">
        <v>46</v>
      </c>
      <c r="D166" s="493" t="s">
        <v>47</v>
      </c>
      <c r="E166" s="494" t="s">
        <v>47</v>
      </c>
      <c r="F166" s="494" t="s">
        <v>47</v>
      </c>
      <c r="G166" s="494" t="s">
        <v>47</v>
      </c>
      <c r="H166" s="494" t="s">
        <v>47</v>
      </c>
      <c r="I166" s="494" t="s">
        <v>47</v>
      </c>
      <c r="J166" s="494" t="s">
        <v>47</v>
      </c>
      <c r="K166" s="495" t="s">
        <v>47</v>
      </c>
      <c r="L166" s="496" t="s">
        <v>47</v>
      </c>
      <c r="M166" s="497" t="s">
        <v>47</v>
      </c>
      <c r="N166" s="38"/>
      <c r="O166" s="38"/>
      <c r="P166" s="38"/>
      <c r="Q166" s="38"/>
      <c r="R166" s="35"/>
      <c r="S166" s="35"/>
    </row>
    <row r="167" spans="3:19" ht="16.5" thickBot="1" x14ac:dyDescent="0.3">
      <c r="C167" s="965"/>
      <c r="D167" s="498">
        <v>2001</v>
      </c>
      <c r="E167" s="499">
        <v>2002</v>
      </c>
      <c r="F167" s="499">
        <v>2003</v>
      </c>
      <c r="G167" s="499">
        <v>2004</v>
      </c>
      <c r="H167" s="499">
        <v>2005</v>
      </c>
      <c r="I167" s="499">
        <v>2006</v>
      </c>
      <c r="J167" s="499">
        <v>2007</v>
      </c>
      <c r="K167" s="500">
        <v>2008</v>
      </c>
      <c r="L167" s="501">
        <v>2009</v>
      </c>
      <c r="M167" s="502">
        <v>2010</v>
      </c>
      <c r="N167" s="38"/>
      <c r="O167" s="38"/>
      <c r="P167" s="38"/>
      <c r="Q167" s="38"/>
      <c r="R167" s="35"/>
      <c r="S167" s="35"/>
    </row>
    <row r="168" spans="3:19" ht="15" customHeight="1" x14ac:dyDescent="0.25">
      <c r="C168" s="43" t="s">
        <v>90</v>
      </c>
      <c r="D168" s="241">
        <f>D20/$D$25</f>
        <v>5.7183702644746249E-3</v>
      </c>
      <c r="E168" s="228">
        <f>E20/$E$25</f>
        <v>9.1844813935075213E-3</v>
      </c>
      <c r="F168" s="228">
        <f>F20/$F$25</f>
        <v>1.1068254234445749E-2</v>
      </c>
      <c r="G168" s="228">
        <f>G20/$G$25</f>
        <v>8.7815587266739849E-3</v>
      </c>
      <c r="H168" s="228">
        <f>H20/$H$25</f>
        <v>6.8626342566421708E-2</v>
      </c>
      <c r="I168" s="228">
        <f>I20/$I$25</f>
        <v>4.8946934933521591E-2</v>
      </c>
      <c r="J168" s="228">
        <f>J20/$J$25</f>
        <v>2.8944381384790011E-2</v>
      </c>
      <c r="K168" s="228">
        <f>K20/$K$25</f>
        <v>3.4395973154362415E-2</v>
      </c>
      <c r="L168" s="228">
        <f>L20/$L$25</f>
        <v>2.4761814923120462E-2</v>
      </c>
      <c r="M168" s="242">
        <f>M20/$M$25</f>
        <v>2.2568126212773137E-2</v>
      </c>
      <c r="N168" s="25"/>
      <c r="O168" s="25"/>
      <c r="P168" s="25"/>
      <c r="Q168" s="25"/>
      <c r="R168" s="35"/>
      <c r="S168" s="35"/>
    </row>
    <row r="169" spans="3:19" ht="15" customHeight="1" x14ac:dyDescent="0.25">
      <c r="C169" s="505" t="s">
        <v>91</v>
      </c>
      <c r="D169" s="548">
        <f>D21/$D$25</f>
        <v>0.18942101501072195</v>
      </c>
      <c r="E169" s="549">
        <f>E21/$E$25</f>
        <v>0.27426761678543149</v>
      </c>
      <c r="F169" s="549">
        <f>F21/$F$25</f>
        <v>0.29766895857789705</v>
      </c>
      <c r="G169" s="549">
        <f>G21/$G$25</f>
        <v>0.35589706061714843</v>
      </c>
      <c r="H169" s="549">
        <f>H21/$H$25</f>
        <v>0.18711136235161108</v>
      </c>
      <c r="I169" s="549">
        <f>I21/$I$25</f>
        <v>0.39839981174255795</v>
      </c>
      <c r="J169" s="549">
        <f>J21/$J$25</f>
        <v>0.38472695169630472</v>
      </c>
      <c r="K169" s="549">
        <f>K21/$K$25</f>
        <v>0.39155480984340046</v>
      </c>
      <c r="L169" s="549">
        <f>L21/$L$25</f>
        <v>0.3706254126969154</v>
      </c>
      <c r="M169" s="550">
        <f>M21/$M$25</f>
        <v>0.37821648527798868</v>
      </c>
      <c r="N169" s="25"/>
      <c r="O169" s="25"/>
      <c r="P169" s="25"/>
      <c r="Q169" s="25"/>
      <c r="R169" s="35"/>
      <c r="S169" s="35"/>
    </row>
    <row r="170" spans="3:19" ht="15" customHeight="1" x14ac:dyDescent="0.25">
      <c r="C170" s="42" t="s">
        <v>92</v>
      </c>
      <c r="D170" s="243">
        <f>D22/$D$25</f>
        <v>0.51703597807958068</v>
      </c>
      <c r="E170" s="244">
        <f>E22/$E$25</f>
        <v>0.43974663499604116</v>
      </c>
      <c r="F170" s="244">
        <f>F22/$F$25</f>
        <v>0.41606573872211972</v>
      </c>
      <c r="G170" s="244">
        <f>G22/$G$25</f>
        <v>0.39565800707403342</v>
      </c>
      <c r="H170" s="244">
        <f>H22/$H$25</f>
        <v>0.50559638213680047</v>
      </c>
      <c r="I170" s="244">
        <f>I22/$I$25</f>
        <v>0.3346276032474409</v>
      </c>
      <c r="J170" s="244">
        <f>J22/$J$25</f>
        <v>0.26113002900744103</v>
      </c>
      <c r="K170" s="244">
        <f>K22/$K$25</f>
        <v>0.37908277404921698</v>
      </c>
      <c r="L170" s="244">
        <f>L22/$L$25</f>
        <v>0.44019432129044428</v>
      </c>
      <c r="M170" s="245">
        <f>M22/$M$25</f>
        <v>0.44533029612756264</v>
      </c>
      <c r="N170" s="25"/>
      <c r="O170" s="25"/>
      <c r="P170" s="25"/>
      <c r="Q170" s="25"/>
      <c r="R170" s="35"/>
      <c r="S170" s="35"/>
    </row>
    <row r="171" spans="3:19" ht="15" customHeight="1" x14ac:dyDescent="0.25">
      <c r="C171" s="505" t="s">
        <v>93</v>
      </c>
      <c r="D171" s="548">
        <f>D23/$D$25</f>
        <v>3.3595425303788423E-2</v>
      </c>
      <c r="E171" s="549">
        <f>E23/$E$25</f>
        <v>3.3412509897070466E-2</v>
      </c>
      <c r="F171" s="549">
        <f>F23/$F$25</f>
        <v>4.0583598859634411E-2</v>
      </c>
      <c r="G171" s="549">
        <f>G23/$G$25</f>
        <v>3.9760946456884987E-2</v>
      </c>
      <c r="H171" s="549">
        <f>H23/$H$25</f>
        <v>4.7936687394007915E-2</v>
      </c>
      <c r="I171" s="549">
        <f>I23/$I$25</f>
        <v>3.4474644075773622E-2</v>
      </c>
      <c r="J171" s="549">
        <f>J23/$J$25</f>
        <v>3.6952957497792913E-2</v>
      </c>
      <c r="K171" s="549">
        <f>K23/$K$25</f>
        <v>3.7472035794183442E-2</v>
      </c>
      <c r="L171" s="549">
        <f>L23/$L$25</f>
        <v>3.3110083954343929E-2</v>
      </c>
      <c r="M171" s="550">
        <f>M23/$M$25</f>
        <v>3.4379481987682446E-2</v>
      </c>
      <c r="N171" s="25"/>
      <c r="O171" s="25"/>
      <c r="P171" s="25"/>
      <c r="Q171" s="25"/>
      <c r="R171" s="35"/>
      <c r="S171" s="35"/>
    </row>
    <row r="172" spans="3:19" ht="15" customHeight="1" x14ac:dyDescent="0.25">
      <c r="C172" s="42" t="s">
        <v>89</v>
      </c>
      <c r="D172" s="243">
        <f>D24/$D$25</f>
        <v>0.25422921134143434</v>
      </c>
      <c r="E172" s="244">
        <f>E24/$E$25</f>
        <v>0.24338875692794934</v>
      </c>
      <c r="F172" s="244">
        <f>F24/$F$25</f>
        <v>0.23461344960590308</v>
      </c>
      <c r="G172" s="244">
        <f>G24/$G$25</f>
        <v>0.19990242712525919</v>
      </c>
      <c r="H172" s="244">
        <f>H24/$H$25</f>
        <v>0.19072922555115884</v>
      </c>
      <c r="I172" s="244">
        <f>I24/$I$25</f>
        <v>0.18355100600070595</v>
      </c>
      <c r="J172" s="244">
        <f>J24/$J$25</f>
        <v>0.28824568041367132</v>
      </c>
      <c r="K172" s="244">
        <f>K24/$K$25</f>
        <v>0.1574944071588367</v>
      </c>
      <c r="L172" s="244">
        <f>L24/$L$25</f>
        <v>0.13130836713517594</v>
      </c>
      <c r="M172" s="245">
        <f>M24/$M$25</f>
        <v>0.11950561039399309</v>
      </c>
      <c r="N172" s="25"/>
      <c r="O172" s="25"/>
      <c r="P172" s="25"/>
      <c r="Q172" s="25"/>
      <c r="R172" s="35"/>
      <c r="S172" s="35"/>
    </row>
    <row r="173" spans="3:19" ht="21.75" customHeight="1" thickBot="1" x14ac:dyDescent="0.3">
      <c r="C173" s="509" t="s">
        <v>10</v>
      </c>
      <c r="D173" s="522">
        <f>SUM(D168:D172)</f>
        <v>1</v>
      </c>
      <c r="E173" s="523">
        <f>SUM(E168:E172)</f>
        <v>1</v>
      </c>
      <c r="F173" s="523">
        <f>F168+F169+F170+F171+F172</f>
        <v>1</v>
      </c>
      <c r="G173" s="523">
        <f t="shared" ref="G173:M173" si="13">SUM(G168:G172)</f>
        <v>1</v>
      </c>
      <c r="H173" s="523">
        <f t="shared" si="13"/>
        <v>1</v>
      </c>
      <c r="I173" s="523">
        <f t="shared" si="13"/>
        <v>1</v>
      </c>
      <c r="J173" s="523">
        <f t="shared" si="13"/>
        <v>1</v>
      </c>
      <c r="K173" s="523">
        <f t="shared" si="13"/>
        <v>1</v>
      </c>
      <c r="L173" s="523">
        <f t="shared" si="13"/>
        <v>0.99999999999999989</v>
      </c>
      <c r="M173" s="524">
        <f t="shared" si="13"/>
        <v>1</v>
      </c>
      <c r="N173" s="26"/>
      <c r="O173" s="26"/>
      <c r="P173" s="26"/>
      <c r="Q173" s="26"/>
      <c r="R173" s="35"/>
      <c r="S173" s="35"/>
    </row>
    <row r="174" spans="3:19" x14ac:dyDescent="0.25">
      <c r="C174" s="998" t="s">
        <v>96</v>
      </c>
      <c r="D174" s="998"/>
      <c r="E174" s="998"/>
      <c r="F174" s="998"/>
      <c r="G174" s="998"/>
      <c r="H174" s="998"/>
      <c r="I174" s="998"/>
      <c r="J174" s="998"/>
      <c r="K174" s="998"/>
      <c r="L174" s="998"/>
      <c r="M174" s="998"/>
    </row>
    <row r="178" spans="3:16" ht="31.5" customHeight="1" x14ac:dyDescent="0.3">
      <c r="C178" s="959" t="s">
        <v>101</v>
      </c>
      <c r="D178" s="959"/>
      <c r="E178" s="959"/>
      <c r="F178" s="959"/>
      <c r="G178" s="959"/>
      <c r="H178" s="959"/>
      <c r="I178" s="959"/>
      <c r="J178" s="959"/>
      <c r="K178" s="959"/>
      <c r="L178" s="959"/>
      <c r="M178" s="959"/>
      <c r="N178" s="47"/>
      <c r="O178" s="47"/>
      <c r="P178" s="47"/>
    </row>
    <row r="179" spans="3:16" ht="4.5" customHeight="1" x14ac:dyDescent="0.3">
      <c r="C179" s="994"/>
      <c r="D179" s="994"/>
      <c r="E179" s="994"/>
      <c r="F179" s="994"/>
      <c r="G179" s="994"/>
      <c r="H179" s="994"/>
      <c r="I179" s="994"/>
      <c r="J179" s="994"/>
      <c r="K179" s="994"/>
      <c r="L179" s="994"/>
      <c r="M179" s="994"/>
      <c r="N179" s="994"/>
      <c r="O179" s="994"/>
      <c r="P179" s="994"/>
    </row>
    <row r="191" spans="3:16" ht="27" customHeight="1" x14ac:dyDescent="0.25">
      <c r="C191" s="50"/>
      <c r="D191" s="50"/>
      <c r="E191" s="50"/>
      <c r="F191" s="50"/>
      <c r="G191" s="50"/>
      <c r="H191" s="50"/>
    </row>
    <row r="193" spans="3:17" ht="32.25" customHeight="1" x14ac:dyDescent="0.25">
      <c r="C193" s="959" t="s">
        <v>102</v>
      </c>
      <c r="D193" s="959"/>
      <c r="E193" s="959"/>
      <c r="F193" s="959"/>
      <c r="G193" s="959"/>
      <c r="H193" s="959"/>
      <c r="I193" s="959"/>
      <c r="J193" s="959"/>
      <c r="K193" s="959"/>
      <c r="L193" s="959"/>
      <c r="M193" s="959"/>
    </row>
    <row r="194" spans="3:17" ht="6.75" customHeight="1" thickBot="1" x14ac:dyDescent="0.3"/>
    <row r="195" spans="3:17" x14ac:dyDescent="0.25">
      <c r="C195" s="964" t="s">
        <v>46</v>
      </c>
      <c r="D195" s="493" t="s">
        <v>47</v>
      </c>
      <c r="E195" s="494" t="s">
        <v>47</v>
      </c>
      <c r="F195" s="494" t="s">
        <v>47</v>
      </c>
      <c r="G195" s="494" t="s">
        <v>47</v>
      </c>
      <c r="H195" s="494" t="s">
        <v>47</v>
      </c>
      <c r="I195" s="494" t="s">
        <v>47</v>
      </c>
      <c r="J195" s="494" t="s">
        <v>47</v>
      </c>
      <c r="K195" s="495" t="s">
        <v>47</v>
      </c>
      <c r="L195" s="496" t="s">
        <v>47</v>
      </c>
      <c r="M195" s="497" t="s">
        <v>47</v>
      </c>
    </row>
    <row r="196" spans="3:17" ht="15.75" thickBot="1" x14ac:dyDescent="0.3">
      <c r="C196" s="965"/>
      <c r="D196" s="498">
        <v>2001</v>
      </c>
      <c r="E196" s="499">
        <v>2002</v>
      </c>
      <c r="F196" s="499">
        <v>2003</v>
      </c>
      <c r="G196" s="499">
        <v>2004</v>
      </c>
      <c r="H196" s="499">
        <v>2005</v>
      </c>
      <c r="I196" s="499">
        <v>2006</v>
      </c>
      <c r="J196" s="499">
        <v>2007</v>
      </c>
      <c r="K196" s="500">
        <v>2008</v>
      </c>
      <c r="L196" s="501">
        <v>2009</v>
      </c>
      <c r="M196" s="502">
        <v>2010</v>
      </c>
    </row>
    <row r="197" spans="3:17" x14ac:dyDescent="0.25">
      <c r="C197" s="43" t="s">
        <v>94</v>
      </c>
      <c r="D197" s="270">
        <v>3055</v>
      </c>
      <c r="E197" s="207">
        <v>4647</v>
      </c>
      <c r="F197" s="207">
        <v>4380</v>
      </c>
      <c r="G197" s="207">
        <v>5825</v>
      </c>
      <c r="H197" s="207">
        <v>5789</v>
      </c>
      <c r="I197" s="207">
        <v>5994</v>
      </c>
      <c r="J197" s="207">
        <v>10289</v>
      </c>
      <c r="K197" s="207">
        <v>11949</v>
      </c>
      <c r="L197" s="207">
        <v>13922</v>
      </c>
      <c r="M197" s="208">
        <v>15911</v>
      </c>
    </row>
    <row r="198" spans="3:17" x14ac:dyDescent="0.25">
      <c r="C198" s="505" t="s">
        <v>95</v>
      </c>
      <c r="D198" s="602">
        <v>489</v>
      </c>
      <c r="E198" s="603">
        <v>775</v>
      </c>
      <c r="F198" s="603">
        <v>819</v>
      </c>
      <c r="G198" s="507">
        <v>1452</v>
      </c>
      <c r="H198" s="507">
        <v>1081</v>
      </c>
      <c r="I198" s="507">
        <v>1670</v>
      </c>
      <c r="J198" s="507">
        <v>2036</v>
      </c>
      <c r="K198" s="507">
        <v>2377</v>
      </c>
      <c r="L198" s="507">
        <v>3054</v>
      </c>
      <c r="M198" s="508">
        <v>3492</v>
      </c>
    </row>
    <row r="199" spans="3:17" x14ac:dyDescent="0.25">
      <c r="C199" s="42" t="s">
        <v>89</v>
      </c>
      <c r="D199" s="272">
        <v>653</v>
      </c>
      <c r="E199" s="209">
        <v>893</v>
      </c>
      <c r="F199" s="209">
        <v>764</v>
      </c>
      <c r="G199" s="209">
        <v>922</v>
      </c>
      <c r="H199" s="211">
        <v>1975</v>
      </c>
      <c r="I199" s="209">
        <v>835</v>
      </c>
      <c r="J199" s="211">
        <v>3533</v>
      </c>
      <c r="K199" s="211">
        <v>3554</v>
      </c>
      <c r="L199" s="211">
        <v>4226</v>
      </c>
      <c r="M199" s="212">
        <v>4303</v>
      </c>
    </row>
    <row r="200" spans="3:17" ht="21.75" customHeight="1" thickBot="1" x14ac:dyDescent="0.3">
      <c r="C200" s="509" t="s">
        <v>10</v>
      </c>
      <c r="D200" s="510">
        <f t="shared" ref="D200:L200" si="14">SUM(D197:D199)</f>
        <v>4197</v>
      </c>
      <c r="E200" s="511">
        <f t="shared" si="14"/>
        <v>6315</v>
      </c>
      <c r="F200" s="511">
        <f t="shared" si="14"/>
        <v>5963</v>
      </c>
      <c r="G200" s="511">
        <f t="shared" si="14"/>
        <v>8199</v>
      </c>
      <c r="H200" s="511">
        <f t="shared" si="14"/>
        <v>8845</v>
      </c>
      <c r="I200" s="511">
        <f t="shared" si="14"/>
        <v>8499</v>
      </c>
      <c r="J200" s="511">
        <f t="shared" si="14"/>
        <v>15858</v>
      </c>
      <c r="K200" s="511">
        <f t="shared" si="14"/>
        <v>17880</v>
      </c>
      <c r="L200" s="511">
        <f t="shared" si="14"/>
        <v>21202</v>
      </c>
      <c r="M200" s="512">
        <v>23706</v>
      </c>
    </row>
    <row r="201" spans="3:17" x14ac:dyDescent="0.25">
      <c r="C201" s="44" t="s">
        <v>96</v>
      </c>
    </row>
    <row r="203" spans="3:17" ht="31.5" customHeight="1" x14ac:dyDescent="0.3">
      <c r="C203" s="959" t="s">
        <v>184</v>
      </c>
      <c r="D203" s="959"/>
      <c r="E203" s="959"/>
      <c r="F203" s="959"/>
      <c r="G203" s="959"/>
      <c r="H203" s="959"/>
      <c r="I203" s="959"/>
      <c r="J203" s="959"/>
      <c r="K203" s="959"/>
      <c r="L203" s="959"/>
      <c r="M203" s="959"/>
      <c r="N203" s="47"/>
      <c r="O203" s="47"/>
      <c r="P203" s="47"/>
    </row>
    <row r="204" spans="3:17" ht="5.25" customHeight="1" thickBot="1" x14ac:dyDescent="0.3"/>
    <row r="205" spans="3:17" ht="40.5" thickBot="1" x14ac:dyDescent="0.3">
      <c r="C205" s="504" t="s">
        <v>46</v>
      </c>
      <c r="D205" s="455" t="s">
        <v>63</v>
      </c>
      <c r="E205" s="456" t="s">
        <v>64</v>
      </c>
      <c r="F205" s="456" t="s">
        <v>65</v>
      </c>
      <c r="G205" s="456" t="s">
        <v>66</v>
      </c>
      <c r="H205" s="456" t="s">
        <v>67</v>
      </c>
      <c r="I205" s="456" t="s">
        <v>68</v>
      </c>
      <c r="J205" s="456" t="s">
        <v>69</v>
      </c>
      <c r="K205" s="456" t="s">
        <v>270</v>
      </c>
      <c r="L205" s="457" t="s">
        <v>388</v>
      </c>
      <c r="M205" s="19"/>
      <c r="N205" s="19"/>
      <c r="O205" s="19"/>
      <c r="P205" s="19"/>
      <c r="Q205" s="35"/>
    </row>
    <row r="206" spans="3:17" ht="15.75" x14ac:dyDescent="0.25">
      <c r="C206" s="43" t="s">
        <v>94</v>
      </c>
      <c r="D206" s="241">
        <f t="shared" ref="D206:L206" si="15">(E27-D27)/D27</f>
        <v>0.52111292962356792</v>
      </c>
      <c r="E206" s="228">
        <f t="shared" si="15"/>
        <v>-5.7456423499031635E-2</v>
      </c>
      <c r="F206" s="228">
        <f t="shared" si="15"/>
        <v>0.32990867579908678</v>
      </c>
      <c r="G206" s="228">
        <f t="shared" si="15"/>
        <v>-6.1802575107296137E-3</v>
      </c>
      <c r="H206" s="228">
        <f t="shared" si="15"/>
        <v>3.5411988253584381E-2</v>
      </c>
      <c r="I206" s="228">
        <f t="shared" si="15"/>
        <v>0.71654988321654989</v>
      </c>
      <c r="J206" s="228">
        <f t="shared" si="15"/>
        <v>0.16133735056856838</v>
      </c>
      <c r="K206" s="228">
        <f t="shared" si="15"/>
        <v>0.16511841995146037</v>
      </c>
      <c r="L206" s="242">
        <f t="shared" si="15"/>
        <v>0.14286740410860507</v>
      </c>
      <c r="M206" s="53"/>
      <c r="N206" s="8"/>
      <c r="O206" s="8"/>
      <c r="P206" s="8"/>
      <c r="Q206" s="35"/>
    </row>
    <row r="207" spans="3:17" ht="15.75" x14ac:dyDescent="0.25">
      <c r="C207" s="505" t="s">
        <v>95</v>
      </c>
      <c r="D207" s="548">
        <f t="shared" ref="D207:I209" si="16">(E28-D28)/D28</f>
        <v>0.58486707566462171</v>
      </c>
      <c r="E207" s="549">
        <f t="shared" si="16"/>
        <v>5.67741935483871E-2</v>
      </c>
      <c r="F207" s="549">
        <f t="shared" si="16"/>
        <v>0.77289377289377292</v>
      </c>
      <c r="G207" s="549">
        <f t="shared" si="16"/>
        <v>-0.25550964187327824</v>
      </c>
      <c r="H207" s="549">
        <f t="shared" si="16"/>
        <v>0.54486586493987044</v>
      </c>
      <c r="I207" s="549">
        <f t="shared" si="16"/>
        <v>0.21916167664670658</v>
      </c>
      <c r="J207" s="549">
        <f t="shared" ref="J207:L209" si="17">(K28-J28)/J28</f>
        <v>0.16748526522593321</v>
      </c>
      <c r="K207" s="549">
        <f t="shared" si="17"/>
        <v>0.28481278923012199</v>
      </c>
      <c r="L207" s="550">
        <f>(M28-L28)/L28</f>
        <v>0.14341846758349705</v>
      </c>
      <c r="M207" s="8"/>
      <c r="N207" s="8"/>
      <c r="O207" s="8"/>
      <c r="P207" s="8"/>
      <c r="Q207" s="35"/>
    </row>
    <row r="208" spans="3:17" ht="15.75" x14ac:dyDescent="0.25">
      <c r="C208" s="42" t="s">
        <v>89</v>
      </c>
      <c r="D208" s="243">
        <f t="shared" si="16"/>
        <v>0.36753445635528331</v>
      </c>
      <c r="E208" s="244">
        <f t="shared" si="16"/>
        <v>-0.1444568868980963</v>
      </c>
      <c r="F208" s="244">
        <f t="shared" si="16"/>
        <v>0.20680628272251309</v>
      </c>
      <c r="G208" s="244">
        <f t="shared" si="16"/>
        <v>1.1420824295010845</v>
      </c>
      <c r="H208" s="244">
        <f t="shared" si="16"/>
        <v>-0.57721518987341769</v>
      </c>
      <c r="I208" s="244">
        <f t="shared" si="16"/>
        <v>3.2311377245508983</v>
      </c>
      <c r="J208" s="244">
        <f t="shared" si="17"/>
        <v>5.9439569770733088E-3</v>
      </c>
      <c r="K208" s="244">
        <f t="shared" si="17"/>
        <v>0.18908272369161508</v>
      </c>
      <c r="L208" s="245">
        <f>(M29-L29)/L29</f>
        <v>1.822053951727402E-2</v>
      </c>
      <c r="M208" s="8"/>
      <c r="N208" s="8"/>
      <c r="O208" s="8"/>
      <c r="P208" s="8"/>
      <c r="Q208" s="35"/>
    </row>
    <row r="209" spans="3:17" ht="21.75" customHeight="1" thickBot="1" x14ac:dyDescent="0.3">
      <c r="C209" s="509" t="s">
        <v>100</v>
      </c>
      <c r="D209" s="525">
        <f t="shared" si="16"/>
        <v>0.50464617583988558</v>
      </c>
      <c r="E209" s="526">
        <f t="shared" si="16"/>
        <v>-5.57403008709422E-2</v>
      </c>
      <c r="F209" s="526">
        <f t="shared" si="16"/>
        <v>0.37497903739728322</v>
      </c>
      <c r="G209" s="526">
        <f t="shared" si="16"/>
        <v>7.8790096353213809E-2</v>
      </c>
      <c r="H209" s="526">
        <f t="shared" si="16"/>
        <v>-3.9118145845110232E-2</v>
      </c>
      <c r="I209" s="526">
        <f t="shared" si="16"/>
        <v>0.86586657253794563</v>
      </c>
      <c r="J209" s="526">
        <f t="shared" si="17"/>
        <v>0.12750662126371548</v>
      </c>
      <c r="K209" s="526">
        <f t="shared" si="17"/>
        <v>0.18579418344519016</v>
      </c>
      <c r="L209" s="527">
        <f t="shared" si="17"/>
        <v>0.11810206584284501</v>
      </c>
      <c r="M209" s="33"/>
      <c r="N209" s="33"/>
      <c r="O209" s="33"/>
      <c r="P209" s="33"/>
      <c r="Q209" s="35"/>
    </row>
    <row r="210" spans="3:17" x14ac:dyDescent="0.25">
      <c r="C210" s="44" t="s">
        <v>96</v>
      </c>
      <c r="D210" s="14"/>
      <c r="E210" s="14"/>
      <c r="F210" s="14"/>
      <c r="G210" s="14"/>
      <c r="H210" s="14"/>
    </row>
    <row r="213" spans="3:17" ht="31.5" customHeight="1" x14ac:dyDescent="0.3">
      <c r="C213" s="959" t="s">
        <v>495</v>
      </c>
      <c r="D213" s="959"/>
      <c r="E213" s="959"/>
      <c r="F213" s="959"/>
      <c r="G213" s="959"/>
      <c r="H213" s="959"/>
      <c r="I213" s="959"/>
      <c r="J213" s="959"/>
      <c r="K213" s="959"/>
      <c r="L213" s="959"/>
      <c r="M213" s="959"/>
      <c r="N213" s="47"/>
      <c r="O213" s="47"/>
      <c r="P213" s="47"/>
    </row>
    <row r="214" spans="3:17" ht="5.25" customHeight="1" thickBot="1" x14ac:dyDescent="0.3"/>
    <row r="215" spans="3:17" ht="15.75" x14ac:dyDescent="0.25">
      <c r="C215" s="964" t="s">
        <v>46</v>
      </c>
      <c r="D215" s="493" t="s">
        <v>47</v>
      </c>
      <c r="E215" s="494" t="s">
        <v>47</v>
      </c>
      <c r="F215" s="494" t="s">
        <v>47</v>
      </c>
      <c r="G215" s="494" t="s">
        <v>47</v>
      </c>
      <c r="H215" s="494" t="s">
        <v>47</v>
      </c>
      <c r="I215" s="494" t="s">
        <v>47</v>
      </c>
      <c r="J215" s="494" t="s">
        <v>47</v>
      </c>
      <c r="K215" s="495" t="s">
        <v>47</v>
      </c>
      <c r="L215" s="496" t="s">
        <v>47</v>
      </c>
      <c r="M215" s="497" t="s">
        <v>47</v>
      </c>
      <c r="N215" s="38"/>
      <c r="O215" s="38"/>
      <c r="P215" s="38"/>
      <c r="Q215" s="38"/>
    </row>
    <row r="216" spans="3:17" ht="16.5" thickBot="1" x14ac:dyDescent="0.3">
      <c r="C216" s="965"/>
      <c r="D216" s="498">
        <v>2001</v>
      </c>
      <c r="E216" s="499">
        <v>2002</v>
      </c>
      <c r="F216" s="499">
        <v>2003</v>
      </c>
      <c r="G216" s="499">
        <v>2004</v>
      </c>
      <c r="H216" s="499">
        <v>2005</v>
      </c>
      <c r="I216" s="499">
        <v>2006</v>
      </c>
      <c r="J216" s="499">
        <v>2007</v>
      </c>
      <c r="K216" s="500">
        <v>2008</v>
      </c>
      <c r="L216" s="501">
        <v>2009</v>
      </c>
      <c r="M216" s="502">
        <v>2010</v>
      </c>
      <c r="N216" s="38"/>
      <c r="O216" s="38"/>
      <c r="P216" s="38"/>
      <c r="Q216" s="38"/>
    </row>
    <row r="217" spans="3:17" x14ac:dyDescent="0.25">
      <c r="C217" s="43" t="s">
        <v>94</v>
      </c>
      <c r="D217" s="241">
        <f>D27/$D$30</f>
        <v>0.72790088158208244</v>
      </c>
      <c r="E217" s="228">
        <f>E27/$E$30</f>
        <v>0.73586698337292167</v>
      </c>
      <c r="F217" s="228">
        <f>F27/$F$30</f>
        <v>0.73452959919503602</v>
      </c>
      <c r="G217" s="228">
        <f>G27/$G$30</f>
        <v>0.71045249420661061</v>
      </c>
      <c r="H217" s="228">
        <f>H27/$H$30</f>
        <v>0.65449406444318825</v>
      </c>
      <c r="I217" s="228">
        <f>I27/$I$30</f>
        <v>0.70525944228732795</v>
      </c>
      <c r="J217" s="228">
        <f>J27/$J$30</f>
        <v>0.64882078446210112</v>
      </c>
      <c r="K217" s="228">
        <f>K27/$K$30</f>
        <v>0.6682885906040269</v>
      </c>
      <c r="L217" s="228">
        <f>L27/$L$30</f>
        <v>0.65663616639939626</v>
      </c>
      <c r="M217" s="242">
        <f>M27/$M$30</f>
        <v>0.67118029190922135</v>
      </c>
      <c r="N217" s="25"/>
      <c r="O217" s="25"/>
      <c r="P217" s="25"/>
      <c r="Q217" s="25"/>
    </row>
    <row r="218" spans="3:17" x14ac:dyDescent="0.25">
      <c r="C218" s="505" t="s">
        <v>95</v>
      </c>
      <c r="D218" s="548">
        <f>D28/$D$30</f>
        <v>0.11651179413867048</v>
      </c>
      <c r="E218" s="549">
        <f>E28/$E$30</f>
        <v>0.1227236737925574</v>
      </c>
      <c r="F218" s="549">
        <f>F28/$F$30</f>
        <v>0.13734697300016771</v>
      </c>
      <c r="G218" s="549">
        <f>G28/$G$30</f>
        <v>0.17709476765459203</v>
      </c>
      <c r="H218" s="549">
        <f>H28/$H$30</f>
        <v>0.12221594120972301</v>
      </c>
      <c r="I218" s="549">
        <f>I28/$I$30</f>
        <v>0.19649370514178138</v>
      </c>
      <c r="J218" s="549">
        <f>J28/$J$30</f>
        <v>0.12838945642577879</v>
      </c>
      <c r="K218" s="549">
        <f>K28/$K$30</f>
        <v>0.13294183445190155</v>
      </c>
      <c r="L218" s="549">
        <f>L28/$L$30</f>
        <v>0.1440430148099236</v>
      </c>
      <c r="M218" s="550">
        <f>M28/$M$30</f>
        <v>0.14730447987851178</v>
      </c>
      <c r="N218" s="25"/>
      <c r="O218" s="25"/>
      <c r="P218" s="25"/>
      <c r="Q218" s="25"/>
    </row>
    <row r="219" spans="3:17" x14ac:dyDescent="0.25">
      <c r="C219" s="42" t="s">
        <v>89</v>
      </c>
      <c r="D219" s="243">
        <f>D29/$D$30</f>
        <v>0.15558732427924707</v>
      </c>
      <c r="E219" s="244">
        <f>E29/$E$30</f>
        <v>0.14140934283452097</v>
      </c>
      <c r="F219" s="244">
        <f>F29/$F$30</f>
        <v>0.12812342780479624</v>
      </c>
      <c r="G219" s="244">
        <f>G29/$G$30</f>
        <v>0.11245273813879741</v>
      </c>
      <c r="H219" s="244">
        <f>H29/$H$30</f>
        <v>0.22328999434708874</v>
      </c>
      <c r="I219" s="244">
        <f>I29/$I$30</f>
        <v>9.8246852570890691E-2</v>
      </c>
      <c r="J219" s="244">
        <f>J29/$J$30</f>
        <v>0.22278975911212007</v>
      </c>
      <c r="K219" s="244">
        <f>K29/$K$30</f>
        <v>0.19876957494407158</v>
      </c>
      <c r="L219" s="244">
        <f>L29/$L$30</f>
        <v>0.19932081879068012</v>
      </c>
      <c r="M219" s="245">
        <f>M29/$M$30</f>
        <v>0.18151522821226693</v>
      </c>
      <c r="N219" s="25"/>
      <c r="O219" s="25"/>
      <c r="P219" s="25"/>
      <c r="Q219" s="25"/>
    </row>
    <row r="220" spans="3:17" ht="21.75" customHeight="1" thickBot="1" x14ac:dyDescent="0.3">
      <c r="C220" s="509" t="s">
        <v>10</v>
      </c>
      <c r="D220" s="522">
        <f t="shared" ref="D220:M220" si="18">SUM(D217:D219)</f>
        <v>1</v>
      </c>
      <c r="E220" s="523">
        <f t="shared" si="18"/>
        <v>1</v>
      </c>
      <c r="F220" s="523">
        <f t="shared" si="18"/>
        <v>1</v>
      </c>
      <c r="G220" s="523">
        <f t="shared" si="18"/>
        <v>1</v>
      </c>
      <c r="H220" s="523">
        <f t="shared" si="18"/>
        <v>1</v>
      </c>
      <c r="I220" s="523">
        <f t="shared" si="18"/>
        <v>1</v>
      </c>
      <c r="J220" s="523">
        <f t="shared" si="18"/>
        <v>1</v>
      </c>
      <c r="K220" s="523">
        <f t="shared" si="18"/>
        <v>1</v>
      </c>
      <c r="L220" s="523">
        <f t="shared" si="18"/>
        <v>1</v>
      </c>
      <c r="M220" s="524">
        <f t="shared" si="18"/>
        <v>1</v>
      </c>
      <c r="N220" s="26"/>
      <c r="O220" s="26"/>
      <c r="P220" s="26"/>
      <c r="Q220" s="26"/>
    </row>
    <row r="221" spans="3:17" x14ac:dyDescent="0.25">
      <c r="C221" s="44" t="s">
        <v>96</v>
      </c>
      <c r="D221" s="14"/>
      <c r="E221" s="14"/>
      <c r="F221" s="14"/>
      <c r="G221" s="14"/>
      <c r="H221" s="14"/>
    </row>
    <row r="223" spans="3:17" x14ac:dyDescent="0.25">
      <c r="C223" s="14"/>
    </row>
    <row r="224" spans="3:17" ht="32.25" customHeight="1" x14ac:dyDescent="0.3">
      <c r="C224" s="959" t="s">
        <v>102</v>
      </c>
      <c r="D224" s="959"/>
      <c r="E224" s="959"/>
      <c r="F224" s="959"/>
      <c r="G224" s="959"/>
      <c r="H224" s="959"/>
      <c r="I224" s="959"/>
      <c r="J224" s="959"/>
      <c r="K224" s="959"/>
      <c r="L224" s="959"/>
      <c r="M224" s="959"/>
      <c r="N224" s="47"/>
      <c r="O224" s="47"/>
      <c r="P224" s="47"/>
    </row>
    <row r="225" spans="6:13" ht="5.25" customHeight="1" x14ac:dyDescent="0.25"/>
    <row r="237" spans="6:13" ht="19.5" customHeight="1" x14ac:dyDescent="0.25">
      <c r="F237" s="416"/>
      <c r="G237" s="416"/>
      <c r="H237" s="416"/>
      <c r="I237" s="416"/>
      <c r="J237" s="416"/>
      <c r="K237" s="416"/>
      <c r="L237" s="416"/>
      <c r="M237" s="465"/>
    </row>
    <row r="238" spans="6:13" ht="15.75" customHeight="1" x14ac:dyDescent="0.25">
      <c r="F238" s="465" t="s">
        <v>40</v>
      </c>
      <c r="G238" s="416"/>
      <c r="H238" s="416"/>
      <c r="I238" s="416"/>
      <c r="J238" s="416"/>
      <c r="K238" s="416"/>
      <c r="L238" s="416"/>
      <c r="M238" s="465"/>
    </row>
    <row r="239" spans="6:13" ht="15" customHeight="1" x14ac:dyDescent="0.25">
      <c r="F239" s="465" t="s">
        <v>81</v>
      </c>
      <c r="G239" s="416"/>
      <c r="H239" s="416"/>
      <c r="I239" s="416"/>
      <c r="J239" s="416"/>
      <c r="K239" s="416"/>
      <c r="L239" s="416"/>
      <c r="M239" s="465"/>
    </row>
    <row r="240" spans="6:13" x14ac:dyDescent="0.25">
      <c r="F240" s="465" t="s">
        <v>82</v>
      </c>
    </row>
  </sheetData>
  <sheetProtection password="EE7B" sheet="1" objects="1" scenarios="1"/>
  <mergeCells count="34">
    <mergeCell ref="C224:M224"/>
    <mergeCell ref="C203:M203"/>
    <mergeCell ref="C193:M193"/>
    <mergeCell ref="C178:M178"/>
    <mergeCell ref="C164:M164"/>
    <mergeCell ref="C152:M152"/>
    <mergeCell ref="C213:M213"/>
    <mergeCell ref="C174:M174"/>
    <mergeCell ref="C141:C142"/>
    <mergeCell ref="C4:M4"/>
    <mergeCell ref="C5:M5"/>
    <mergeCell ref="C6:M6"/>
    <mergeCell ref="C34:M34"/>
    <mergeCell ref="C41:M41"/>
    <mergeCell ref="C55:M55"/>
    <mergeCell ref="C9:M9"/>
    <mergeCell ref="C123:M123"/>
    <mergeCell ref="C7:K7"/>
    <mergeCell ref="C8:M8"/>
    <mergeCell ref="C36:C37"/>
    <mergeCell ref="C68:M68"/>
    <mergeCell ref="C215:C216"/>
    <mergeCell ref="C179:P179"/>
    <mergeCell ref="C195:C196"/>
    <mergeCell ref="C166:C167"/>
    <mergeCell ref="C120:H120"/>
    <mergeCell ref="C136:H136"/>
    <mergeCell ref="C108:M108"/>
    <mergeCell ref="C93:M93"/>
    <mergeCell ref="C139:M139"/>
    <mergeCell ref="C57:C58"/>
    <mergeCell ref="C82:C83"/>
    <mergeCell ref="C11:C12"/>
    <mergeCell ref="C80:M80"/>
  </mergeCells>
  <hyperlinks>
    <hyperlink ref="B12" location="'INÍCIO '!A1" display="INÍCIO"/>
    <hyperlink ref="B13" location="'VEIC. ENV. EM ACID. COM VÍTIMAS'!A1" display="AVANÇAR  &gt;&gt;"/>
    <hyperlink ref="B14" location="'VÍTIMAS FATAIS'!A1" display="&lt;&lt;  VOLTAR"/>
    <hyperlink ref="F238" location="'INÍCIO '!A1" display="INÍCIO"/>
    <hyperlink ref="F239" location="'VEIC. ENV. EM ACID. COM VÍTIMAS'!A1" display="AVANÇAR  &gt;&gt;"/>
    <hyperlink ref="F240" location="'VÍTIMAS FATAIS'!A1" display="&lt;&lt;  VOLTAR"/>
  </hyperlinks>
  <printOptions horizontalCentered="1"/>
  <pageMargins left="0.51181102362204722" right="0.51181102362204722" top="0.41" bottom="0.27559055118110237" header="0.31496062992125984" footer="0.31496062992125984"/>
  <pageSetup paperSize="9" scale="88" orientation="portrait" r:id="rId1"/>
  <rowBreaks count="4" manualBreakCount="4">
    <brk id="51" min="2" max="13" man="1"/>
    <brk id="105" min="2" max="13" man="1"/>
    <brk id="161" min="2" max="13" man="1"/>
    <brk id="201" min="2"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20</vt:i4>
      </vt:variant>
    </vt:vector>
  </HeadingPairs>
  <TitlesOfParts>
    <vt:vector size="40" baseType="lpstr">
      <vt:lpstr>CAPA</vt:lpstr>
      <vt:lpstr>INÍCIO </vt:lpstr>
      <vt:lpstr>APRESENTAÇÃO </vt:lpstr>
      <vt:lpstr>INTRODUÇÃO</vt:lpstr>
      <vt:lpstr>FROTA SEGUNDO TIPO</vt:lpstr>
      <vt:lpstr>ACIDENTES COM VÍTIMAS</vt:lpstr>
      <vt:lpstr>VÍTIMAS NÃO FATAIS</vt:lpstr>
      <vt:lpstr>VÍTIMAS FATAIS</vt:lpstr>
      <vt:lpstr>COND. ENV. EM ACID. COM VÍTIMAS</vt:lpstr>
      <vt:lpstr>VEIC. ENV. EM ACID. COM VÍTIMAS</vt:lpstr>
      <vt:lpstr>INDICES RONDÔNIA</vt:lpstr>
      <vt:lpstr>MUNICÍPIOS</vt:lpstr>
      <vt:lpstr>ACIDENTES MUNICÍPIOS </vt:lpstr>
      <vt:lpstr>EVO. INDICES MUNICÍPIOS</vt:lpstr>
      <vt:lpstr>ACIDENTES POR DIA DA SEMANA</vt:lpstr>
      <vt:lpstr>HORÁRIO DOS ACIDENTES</vt:lpstr>
      <vt:lpstr>HABILITAÇÃO </vt:lpstr>
      <vt:lpstr>MULTAS</vt:lpstr>
      <vt:lpstr>PROJETOS</vt:lpstr>
      <vt:lpstr>ENCERRAMENTO</vt:lpstr>
      <vt:lpstr>'ACIDENTES COM VÍTIMAS'!Zone_d_impression</vt:lpstr>
      <vt:lpstr>'ACIDENTES MUNICÍPIOS '!Zone_d_impression</vt:lpstr>
      <vt:lpstr>'ACIDENTES POR DIA DA SEMANA'!Zone_d_impression</vt:lpstr>
      <vt:lpstr>'APRESENTAÇÃO '!Zone_d_impression</vt:lpstr>
      <vt:lpstr>CAPA!Zone_d_impression</vt:lpstr>
      <vt:lpstr>'COND. ENV. EM ACID. COM VÍTIMAS'!Zone_d_impression</vt:lpstr>
      <vt:lpstr>ENCERRAMENTO!Zone_d_impression</vt:lpstr>
      <vt:lpstr>'EVO. INDICES MUNICÍPIOS'!Zone_d_impression</vt:lpstr>
      <vt:lpstr>'FROTA SEGUNDO TIPO'!Zone_d_impression</vt:lpstr>
      <vt:lpstr>'HABILITAÇÃO '!Zone_d_impression</vt:lpstr>
      <vt:lpstr>'HORÁRIO DOS ACIDENTES'!Zone_d_impression</vt:lpstr>
      <vt:lpstr>'INDICES RONDÔNIA'!Zone_d_impression</vt:lpstr>
      <vt:lpstr>'INÍCIO '!Zone_d_impression</vt:lpstr>
      <vt:lpstr>INTRODUÇÃO!Zone_d_impression</vt:lpstr>
      <vt:lpstr>MULTAS!Zone_d_impression</vt:lpstr>
      <vt:lpstr>MUNICÍPIOS!Zone_d_impression</vt:lpstr>
      <vt:lpstr>PROJETOS!Zone_d_impression</vt:lpstr>
      <vt:lpstr>'VEIC. ENV. EM ACID. COM VÍTIMAS'!Zone_d_impression</vt:lpstr>
      <vt:lpstr>'VÍTIMAS FATAIS'!Zone_d_impression</vt:lpstr>
      <vt:lpstr>'VÍTIMAS NÃO FATAIS'!Zone_d_impression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detran</dc:creator>
  <cp:lastModifiedBy>Paul</cp:lastModifiedBy>
  <cp:lastPrinted>2011-05-16T15:45:43Z</cp:lastPrinted>
  <dcterms:created xsi:type="dcterms:W3CDTF">2009-05-14T16:14:34Z</dcterms:created>
  <dcterms:modified xsi:type="dcterms:W3CDTF">2013-01-26T20:04:29Z</dcterms:modified>
</cp:coreProperties>
</file>